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3ECABACC-4481-45F1-A4D6-43FCDD5993B3}" xr6:coauthVersionLast="47" xr6:coauthVersionMax="47" xr10:uidLastSave="{00000000-0000-0000-0000-000000000000}"/>
  <bookViews>
    <workbookView xWindow="-108" yWindow="-108" windowWidth="23256" windowHeight="12576" xr2:uid="{00000000-000D-0000-FFFF-FFFF00000000}"/>
  </bookViews>
  <sheets>
    <sheet name="CF1（1ページ）" sheetId="7" r:id="rId1"/>
    <sheet name="CF2（2ページ）" sheetId="10" r:id="rId2"/>
    <sheet name="CF3（3ページ）" sheetId="11" r:id="rId3"/>
    <sheet name="毒力中央値（4ページ）試験原液" sheetId="15" r:id="rId4"/>
  </sheets>
  <definedNames>
    <definedName name="_xlnm.Print_Area" localSheetId="0">'CF1（1ページ）'!$A$1:$U$38</definedName>
    <definedName name="_xlnm.Print_Area" localSheetId="1">'CF2（2ページ）'!$A$1:$U$38</definedName>
    <definedName name="_xlnm.Print_Area" localSheetId="2">'CF3（3ページ）'!$A$1:$U$40</definedName>
    <definedName name="_xlnm.Print_Area" localSheetId="3">'毒力中央値（4ページ）試験原液'!$A$1:$U$37</definedName>
  </definedNames>
  <calcPr calcId="181029"/>
</workbook>
</file>

<file path=xl/calcChain.xml><?xml version="1.0" encoding="utf-8"?>
<calcChain xmlns="http://schemas.openxmlformats.org/spreadsheetml/2006/main">
  <c r="H39" i="11" l="1"/>
  <c r="L39" i="11"/>
  <c r="P40" i="11"/>
  <c r="B35" i="15"/>
  <c r="D39" i="11"/>
  <c r="G35" i="15" l="1"/>
  <c r="O35" i="15"/>
  <c r="O25" i="15"/>
  <c r="M25" i="15"/>
  <c r="N25" i="15" s="1"/>
  <c r="O24" i="15"/>
  <c r="M24" i="15"/>
  <c r="N24" i="15" s="1"/>
  <c r="O23" i="15"/>
  <c r="M23" i="15"/>
  <c r="N23" i="15" s="1"/>
  <c r="O22" i="15"/>
  <c r="M22" i="15"/>
  <c r="N22" i="15" s="1"/>
  <c r="O21" i="15"/>
  <c r="M21" i="15"/>
  <c r="N21" i="15" s="1"/>
  <c r="O20" i="15"/>
  <c r="M20" i="15"/>
  <c r="N20" i="15" s="1"/>
  <c r="O19" i="15"/>
  <c r="M19" i="15"/>
  <c r="N19" i="15" s="1"/>
  <c r="O18" i="15"/>
  <c r="M18" i="15"/>
  <c r="N18" i="15" s="1"/>
  <c r="O17" i="15"/>
  <c r="M17" i="15"/>
  <c r="N17" i="15" s="1"/>
  <c r="O16" i="15"/>
  <c r="M16" i="15"/>
  <c r="N16" i="15" s="1"/>
  <c r="T23" i="11" l="1"/>
  <c r="T22" i="11"/>
  <c r="AA22" i="11" s="1"/>
  <c r="T21" i="11"/>
  <c r="AA21" i="11" s="1"/>
  <c r="T20" i="11"/>
  <c r="AA20" i="11" s="1"/>
  <c r="T19" i="11"/>
  <c r="AA19" i="11" s="1"/>
  <c r="T18" i="11"/>
  <c r="AA18" i="11" s="1"/>
  <c r="T17" i="11"/>
  <c r="AA17" i="11" s="1"/>
  <c r="T16" i="11"/>
  <c r="AA16" i="11" s="1"/>
  <c r="T15" i="11"/>
  <c r="AA15" i="11" s="1"/>
  <c r="T14" i="11"/>
  <c r="AA14" i="11" s="1"/>
  <c r="T23" i="10"/>
  <c r="T22" i="10"/>
  <c r="AA22" i="10" s="1"/>
  <c r="T21" i="10"/>
  <c r="AA21" i="10" s="1"/>
  <c r="T20" i="10"/>
  <c r="AA20" i="10" s="1"/>
  <c r="T19" i="10"/>
  <c r="AA19" i="10" s="1"/>
  <c r="T18" i="10"/>
  <c r="AA18" i="10" s="1"/>
  <c r="T17" i="10"/>
  <c r="AA17" i="10" s="1"/>
  <c r="T16" i="10"/>
  <c r="AA16" i="10" s="1"/>
  <c r="T15" i="10"/>
  <c r="AA15" i="10" s="1"/>
  <c r="T14" i="10"/>
  <c r="AA14" i="10" s="1"/>
  <c r="T15" i="7"/>
  <c r="AA15" i="7" s="1"/>
  <c r="T16" i="7"/>
  <c r="AA16" i="7" s="1"/>
  <c r="T17" i="7"/>
  <c r="AA17" i="7" s="1"/>
  <c r="T18" i="7"/>
  <c r="AA18" i="7" s="1"/>
  <c r="T19" i="7"/>
  <c r="AA19" i="7" s="1"/>
  <c r="T20" i="7"/>
  <c r="AA20" i="7" s="1"/>
  <c r="T21" i="7"/>
  <c r="AA21" i="7" s="1"/>
  <c r="T22" i="7"/>
  <c r="AA22" i="7" s="1"/>
  <c r="T23" i="7"/>
  <c r="AA23" i="7" s="1"/>
  <c r="T14" i="7"/>
  <c r="AA14" i="7" s="1"/>
  <c r="J29" i="11"/>
  <c r="O29" i="11" s="1"/>
  <c r="O23" i="11"/>
  <c r="M23" i="11"/>
  <c r="N23" i="11" s="1"/>
  <c r="O22" i="11"/>
  <c r="M22" i="11"/>
  <c r="N22" i="11" s="1"/>
  <c r="O21" i="11"/>
  <c r="M21" i="11"/>
  <c r="N21" i="11" s="1"/>
  <c r="O20" i="11"/>
  <c r="M20" i="11"/>
  <c r="N20" i="11" s="1"/>
  <c r="O19" i="11"/>
  <c r="M19" i="11"/>
  <c r="N19" i="11" s="1"/>
  <c r="O18" i="11"/>
  <c r="M18" i="11"/>
  <c r="N18" i="11" s="1"/>
  <c r="O17" i="11"/>
  <c r="M17" i="11"/>
  <c r="N17" i="11" s="1"/>
  <c r="O16" i="11"/>
  <c r="M16" i="11"/>
  <c r="N16" i="11" s="1"/>
  <c r="O15" i="11"/>
  <c r="M15" i="11"/>
  <c r="N15" i="11" s="1"/>
  <c r="O14" i="11"/>
  <c r="M14" i="11"/>
  <c r="N14" i="11" s="1"/>
  <c r="J29" i="10"/>
  <c r="O29" i="10" s="1"/>
  <c r="O23" i="10"/>
  <c r="M23" i="10"/>
  <c r="N23" i="10" s="1"/>
  <c r="O22" i="10"/>
  <c r="M22" i="10"/>
  <c r="N22" i="10" s="1"/>
  <c r="O21" i="10"/>
  <c r="M21" i="10"/>
  <c r="N21" i="10" s="1"/>
  <c r="O20" i="10"/>
  <c r="M20" i="10"/>
  <c r="N20" i="10" s="1"/>
  <c r="O19" i="10"/>
  <c r="M19" i="10"/>
  <c r="N19" i="10" s="1"/>
  <c r="O18" i="10"/>
  <c r="M18" i="10"/>
  <c r="N18" i="10" s="1"/>
  <c r="O17" i="10"/>
  <c r="M17" i="10"/>
  <c r="N17" i="10" s="1"/>
  <c r="O16" i="10"/>
  <c r="M16" i="10"/>
  <c r="N16" i="10" s="1"/>
  <c r="O15" i="10"/>
  <c r="M15" i="10"/>
  <c r="N15" i="10" s="1"/>
  <c r="O14" i="10"/>
  <c r="M14" i="10"/>
  <c r="N14" i="10" s="1"/>
  <c r="J29" i="7"/>
  <c r="O29" i="7" s="1"/>
  <c r="M15" i="7"/>
  <c r="N15" i="7" s="1"/>
  <c r="O15" i="7"/>
  <c r="M16" i="7"/>
  <c r="N16" i="7" s="1"/>
  <c r="O16" i="7"/>
  <c r="M17" i="7"/>
  <c r="N17" i="7" s="1"/>
  <c r="O17" i="7"/>
  <c r="M18" i="7"/>
  <c r="N18" i="7" s="1"/>
  <c r="O18" i="7"/>
  <c r="M19" i="7"/>
  <c r="N19" i="7" s="1"/>
  <c r="O19" i="7"/>
  <c r="M20" i="7"/>
  <c r="N20" i="7" s="1"/>
  <c r="O20" i="7"/>
  <c r="M21" i="7"/>
  <c r="N21" i="7" s="1"/>
  <c r="O21" i="7"/>
  <c r="M22" i="7"/>
  <c r="N22" i="7" s="1"/>
  <c r="O22" i="7"/>
  <c r="M23" i="7"/>
  <c r="N23" i="7" s="1"/>
  <c r="O23" i="7"/>
  <c r="O14" i="7"/>
  <c r="M14" i="7"/>
  <c r="N14" i="7" s="1"/>
  <c r="E25" i="7" l="1"/>
  <c r="H25" i="7"/>
  <c r="AA23" i="11"/>
  <c r="H25" i="11" s="1"/>
  <c r="AA23" i="10"/>
  <c r="E25" i="10" s="1"/>
  <c r="E25" i="11" l="1"/>
  <c r="O25" i="11" s="1"/>
  <c r="H25" i="10"/>
  <c r="O25" i="10" s="1"/>
  <c r="O25" i="7"/>
  <c r="R25" i="7" s="1"/>
  <c r="R25" i="11" l="1"/>
  <c r="L31" i="11"/>
  <c r="O31" i="11" s="1"/>
  <c r="R25" i="10"/>
  <c r="L31" i="10"/>
  <c r="O31" i="10" s="1"/>
  <c r="L31" i="7"/>
  <c r="O31" i="7" s="1"/>
  <c r="R1" i="10" l="1"/>
  <c r="R1" i="11" l="1"/>
  <c r="R1" i="15"/>
</calcChain>
</file>

<file path=xl/sharedStrings.xml><?xml version="1.0" encoding="utf-8"?>
<sst xmlns="http://schemas.openxmlformats.org/spreadsheetml/2006/main" count="285" uniqueCount="72">
  <si>
    <t>：</t>
  </si>
  <si>
    <t>CF値平均 計算表</t>
  </si>
  <si>
    <t>平均</t>
  </si>
  <si>
    <t>投与時間</t>
    <phoneticPr fontId="2"/>
  </si>
  <si>
    <t>死亡時間</t>
    <phoneticPr fontId="2"/>
  </si>
  <si>
    <t xml:space="preserve">致死時間　   </t>
    <phoneticPr fontId="2"/>
  </si>
  <si>
    <t>判定</t>
    <phoneticPr fontId="2"/>
  </si>
  <si>
    <t>加熱後（pH調整前）</t>
  </si>
  <si>
    <t>STD (mL)：</t>
  </si>
  <si>
    <t>水 (mL)：</t>
  </si>
  <si>
    <t>実施年月日</t>
    <rPh sb="0" eb="2">
      <t>ジッシ</t>
    </rPh>
    <phoneticPr fontId="2"/>
  </si>
  <si>
    <t>CF値を求めるための標準化検査 計算表（1）</t>
    <rPh sb="13" eb="15">
      <t>ケンサ</t>
    </rPh>
    <phoneticPr fontId="2"/>
  </si>
  <si>
    <t>：</t>
    <phoneticPr fontId="2"/>
  </si>
  <si>
    <r>
      <t>C</t>
    </r>
    <r>
      <rPr>
        <u/>
        <sz val="11"/>
        <rFont val="ＭＳ 明朝"/>
        <family val="1"/>
        <charset val="128"/>
      </rPr>
      <t>：中央値（</t>
    </r>
    <phoneticPr fontId="2"/>
  </si>
  <si>
    <t>）／２＝</t>
    <phoneticPr fontId="2"/>
  </si>
  <si>
    <r>
      <t>D</t>
    </r>
    <r>
      <rPr>
        <u/>
        <sz val="11"/>
        <rFont val="ＭＳ 明朝"/>
        <family val="1"/>
        <charset val="128"/>
      </rPr>
      <t>：投与したdcSTX標準溶液濃度</t>
    </r>
    <phoneticPr fontId="2"/>
  </si>
  <si>
    <r>
      <t>希釈係数</t>
    </r>
    <r>
      <rPr>
        <vertAlign val="superscript"/>
        <sz val="11"/>
        <rFont val="ＭＳ Ｐゴシック"/>
        <family val="3"/>
        <charset val="128"/>
      </rPr>
      <t>*</t>
    </r>
    <phoneticPr fontId="2"/>
  </si>
  <si>
    <t>）＝</t>
    <phoneticPr fontId="2"/>
  </si>
  <si>
    <t xml:space="preserve">　　　　　CF値 ：　　D / C  =  </t>
    <phoneticPr fontId="2"/>
  </si>
  <si>
    <t>CF値</t>
    <phoneticPr fontId="2"/>
  </si>
  <si>
    <t xml:space="preserve">コード番号 </t>
    <rPh sb="3" eb="5">
      <t>バンゴウ</t>
    </rPh>
    <phoneticPr fontId="2"/>
  </si>
  <si>
    <t>生</t>
    <rPh sb="0" eb="1">
      <t>セイ</t>
    </rPh>
    <phoneticPr fontId="2"/>
  </si>
  <si>
    <t>死</t>
    <rPh sb="0" eb="1">
      <t>シ</t>
    </rPh>
    <phoneticPr fontId="2"/>
  </si>
  <si>
    <t>希釈係数は、希釈倍率の逆数です。［STD 8mL＋水5mLの場合は、希釈係数は8/13（=0.62）</t>
    <phoneticPr fontId="2"/>
  </si>
  <si>
    <t>マウス
マーク</t>
    <phoneticPr fontId="2"/>
  </si>
  <si>
    <t>(生/死)
1：生
2：死</t>
    <phoneticPr fontId="2"/>
  </si>
  <si>
    <t>( m</t>
    <phoneticPr fontId="2"/>
  </si>
  <si>
    <t>s )</t>
    <phoneticPr fontId="2"/>
  </si>
  <si>
    <t>マウス
体重</t>
    <phoneticPr fontId="2"/>
  </si>
  <si>
    <t>(g)</t>
    <phoneticPr fontId="2"/>
  </si>
  <si>
    <t>(MU/mL)</t>
    <phoneticPr fontId="2"/>
  </si>
  <si>
    <t>Ａ:</t>
    <phoneticPr fontId="2"/>
  </si>
  <si>
    <t>Ｂ:</t>
    <phoneticPr fontId="2"/>
  </si>
  <si>
    <t>Ａ×Ｂ:</t>
    <phoneticPr fontId="2"/>
  </si>
  <si>
    <t>体重補正
係数</t>
    <phoneticPr fontId="2"/>
  </si>
  <si>
    <t>日</t>
    <rPh sb="0" eb="1">
      <t>ヒ</t>
    </rPh>
    <phoneticPr fontId="2"/>
  </si>
  <si>
    <t>月</t>
    <rPh sb="0" eb="1">
      <t>ガツ</t>
    </rPh>
    <phoneticPr fontId="2"/>
  </si>
  <si>
    <t>年</t>
    <rPh sb="0" eb="1">
      <t>ネン</t>
    </rPh>
    <phoneticPr fontId="2"/>
  </si>
  <si>
    <t>CF値を求めるための標準化検査 計算表（2）</t>
    <phoneticPr fontId="2"/>
  </si>
  <si>
    <t>CF値を求めるための標準化検査 計算表（3）</t>
    <phoneticPr fontId="2"/>
  </si>
  <si>
    <t>（FDA-STX µg/mL）</t>
    <phoneticPr fontId="2"/>
  </si>
  <si>
    <t>µg/mL×（</t>
    <phoneticPr fontId="2"/>
  </si>
  <si>
    <t>表から求めた毒量</t>
    <rPh sb="7" eb="8">
      <t>リョウ</t>
    </rPh>
    <phoneticPr fontId="2"/>
  </si>
  <si>
    <t>体重補正
後の毒量</t>
    <rPh sb="8" eb="9">
      <t>リョウ</t>
    </rPh>
    <phoneticPr fontId="2"/>
  </si>
  <si>
    <t>dcSTX標準溶液 希釈水準1</t>
    <rPh sb="12" eb="14">
      <t>スイジュン</t>
    </rPh>
    <phoneticPr fontId="2"/>
  </si>
  <si>
    <t>dcSTX標準溶液 希釈水準3</t>
    <phoneticPr fontId="2"/>
  </si>
  <si>
    <t>dcSTX標準溶液 希釈水準2</t>
    <phoneticPr fontId="2"/>
  </si>
  <si>
    <t>dcSTX希釈水準1</t>
    <phoneticPr fontId="2"/>
  </si>
  <si>
    <t>dcSTX希釈水準2</t>
    <phoneticPr fontId="2"/>
  </si>
  <si>
    <t>dcSTX希釈水準3</t>
    <phoneticPr fontId="2"/>
  </si>
  <si>
    <t>＝</t>
    <phoneticPr fontId="2"/>
  </si>
  <si>
    <t>調査試料　マウス毒性試験　計算表</t>
    <phoneticPr fontId="2"/>
  </si>
  <si>
    <t>(MU/g)</t>
    <phoneticPr fontId="2"/>
  </si>
  <si>
    <t xml:space="preserve"> 毒力 </t>
    <phoneticPr fontId="2"/>
  </si>
  <si>
    <t>g /</t>
    <phoneticPr fontId="2"/>
  </si>
  <si>
    <t>(FDA-STX µg/g)</t>
    <phoneticPr fontId="2"/>
  </si>
  <si>
    <t>MU/g ×</t>
    <phoneticPr fontId="2"/>
  </si>
  <si>
    <t>(FDA-STX µg/MU)</t>
    <phoneticPr fontId="2"/>
  </si>
  <si>
    <t>(FDA-STX µg/MU)</t>
    <phoneticPr fontId="2"/>
  </si>
  <si>
    <t xml:space="preserve"> 毒力 (MU/g) × CF値平均 (FDA-STX µg/MU) </t>
    <phoneticPr fontId="2"/>
  </si>
  <si>
    <t>抽出液のpH</t>
    <phoneticPr fontId="2"/>
  </si>
  <si>
    <t>本計算表には、各機関のSOPまたは通常行っている方法に従って実施した結果の数値を手入力してください。</t>
    <phoneticPr fontId="2"/>
  </si>
  <si>
    <t>[</t>
    <phoneticPr fontId="2"/>
  </si>
  <si>
    <t>となります。］</t>
    <phoneticPr fontId="2"/>
  </si>
  <si>
    <r>
      <t>本計算表には、各機関において数値を手入力してください。なお、</t>
    </r>
    <r>
      <rPr>
        <b/>
        <u/>
        <sz val="9"/>
        <rFont val="ＭＳ Ｐゴシック"/>
        <family val="3"/>
        <charset val="128"/>
      </rPr>
      <t>中央致死時間が5～7分にある希釈水準のCF値</t>
    </r>
    <r>
      <rPr>
        <sz val="9"/>
        <rFont val="ＭＳ Ｐゴシック"/>
        <family val="3"/>
        <charset val="128"/>
      </rPr>
      <t>を用いてください。</t>
    </r>
    <rPh sb="0" eb="1">
      <t>ホン</t>
    </rPh>
    <rPh sb="1" eb="3">
      <t>ケイサン</t>
    </rPh>
    <rPh sb="3" eb="4">
      <t>ヒョウ</t>
    </rPh>
    <rPh sb="7" eb="10">
      <t>カクキカン</t>
    </rPh>
    <rPh sb="14" eb="16">
      <t>スウチ</t>
    </rPh>
    <rPh sb="17" eb="18">
      <t>テ</t>
    </rPh>
    <rPh sb="18" eb="20">
      <t>ニュウリョク</t>
    </rPh>
    <rPh sb="30" eb="32">
      <t>チュウオウ</t>
    </rPh>
    <rPh sb="32" eb="34">
      <t>チシ</t>
    </rPh>
    <rPh sb="34" eb="36">
      <t>ジカン</t>
    </rPh>
    <rPh sb="40" eb="41">
      <t>フン</t>
    </rPh>
    <rPh sb="44" eb="46">
      <t>キシャク</t>
    </rPh>
    <rPh sb="46" eb="48">
      <t>スイジュン</t>
    </rPh>
    <rPh sb="51" eb="52">
      <t>チ</t>
    </rPh>
    <rPh sb="53" eb="54">
      <t>モチ</t>
    </rPh>
    <phoneticPr fontId="2"/>
  </si>
  <si>
    <t xml:space="preserve">体重補正後の毒量中央値(MU/mL) / [試料採取量(g) / 定容量(mL)] × 希釈倍率 </t>
    <rPh sb="44" eb="46">
      <t>キシャク</t>
    </rPh>
    <rPh sb="46" eb="48">
      <t>バイリツ</t>
    </rPh>
    <phoneticPr fontId="2"/>
  </si>
  <si>
    <t>MU/mL /</t>
    <phoneticPr fontId="2"/>
  </si>
  <si>
    <t>mL] ×</t>
    <phoneticPr fontId="2"/>
  </si>
  <si>
    <t>*：</t>
    <phoneticPr fontId="2"/>
  </si>
  <si>
    <t>*：異常値となった場合の参考データとして記載</t>
    <phoneticPr fontId="2"/>
  </si>
  <si>
    <r>
      <t>　(参考)</t>
    </r>
    <r>
      <rPr>
        <vertAlign val="superscript"/>
        <sz val="12"/>
        <rFont val="ＭＳ Ｐゴシック"/>
        <family val="3"/>
        <charset val="128"/>
      </rPr>
      <t>*</t>
    </r>
    <phoneticPr fontId="2"/>
  </si>
  <si>
    <t xml:space="preserve"> 標準化毒力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</si>
</sst>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000_ "/>
    <numFmt numFmtId="178" formatCode="0.00000_ "/>
    <numFmt numFmtId="179" formatCode="0.0_ "/>
    <numFmt numFmtId="180" formatCode="0.000_);[Red]\(0.000\)"/>
    <numFmt numFmtId="181" formatCode="0.00_ "/>
    <numFmt numFmtId="182"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u/>
      <sz val="11"/>
      <name val="ＭＳ 明朝"/>
      <family val="1"/>
      <charset val="128"/>
    </font>
    <font>
      <u/>
      <sz val="12"/>
      <name val="ＭＳ 明朝"/>
      <family val="1"/>
      <charset val="128"/>
    </font>
    <font>
      <vertAlign val="superscript"/>
      <sz val="11"/>
      <name val="ＭＳ Ｐゴシック"/>
      <family val="3"/>
      <charset val="128"/>
    </font>
    <font>
      <sz val="12"/>
      <name val="ＭＳ Ｐゴシック"/>
      <family val="3"/>
      <charset val="128"/>
    </font>
    <font>
      <b/>
      <u/>
      <sz val="12"/>
      <name val="ＭＳ ゴシック"/>
      <family val="3"/>
      <charset val="128"/>
    </font>
    <font>
      <sz val="11"/>
      <name val="ＭＳ Ｐ明朝"/>
      <family val="1"/>
      <charset val="128"/>
    </font>
    <font>
      <b/>
      <sz val="11"/>
      <name val="ＭＳ 明朝"/>
      <family val="1"/>
      <charset val="128"/>
    </font>
    <font>
      <b/>
      <sz val="11"/>
      <color rgb="FF3F3F3F"/>
      <name val="ＭＳ Ｐゴシック"/>
      <family val="3"/>
      <charset val="128"/>
      <scheme val="minor"/>
    </font>
    <font>
      <sz val="11"/>
      <color rgb="FF3F3F76"/>
      <name val="ＭＳ Ｐゴシック"/>
      <family val="3"/>
      <charset val="128"/>
      <scheme val="minor"/>
    </font>
    <font>
      <sz val="14"/>
      <color rgb="FF3F3F76"/>
      <name val="ＭＳ Ｐゴシック"/>
      <family val="3"/>
      <charset val="128"/>
      <scheme val="minor"/>
    </font>
    <font>
      <b/>
      <sz val="14"/>
      <color rgb="FF3F3F3F"/>
      <name val="ＭＳ Ｐゴシック"/>
      <family val="3"/>
      <charset val="128"/>
      <scheme val="minor"/>
    </font>
    <font>
      <b/>
      <sz val="11"/>
      <name val="ＭＳ Ｐゴシック"/>
      <family val="3"/>
      <charset val="128"/>
      <scheme val="minor"/>
    </font>
    <font>
      <sz val="12"/>
      <name val="ＭＳ 明朝"/>
      <family val="1"/>
      <charset val="128"/>
    </font>
    <font>
      <b/>
      <sz val="12"/>
      <name val="ＭＳ 明朝"/>
      <family val="1"/>
      <charset val="128"/>
    </font>
    <font>
      <sz val="11"/>
      <color rgb="FFFF0000"/>
      <name val="ＭＳ Ｐゴシック"/>
      <family val="3"/>
      <charset val="128"/>
    </font>
    <font>
      <sz val="11"/>
      <color rgb="FFFF0000"/>
      <name val="ＭＳ 明朝"/>
      <family val="1"/>
      <charset val="128"/>
    </font>
    <font>
      <u/>
      <sz val="11"/>
      <color rgb="FFFF0000"/>
      <name val="ＭＳ ゴシック"/>
      <family val="3"/>
      <charset val="128"/>
    </font>
    <font>
      <b/>
      <sz val="12"/>
      <name val="ＭＳ Ｐゴシック"/>
      <family val="3"/>
      <charset val="128"/>
    </font>
    <font>
      <sz val="11"/>
      <color rgb="FF3F3F3F"/>
      <name val="ＭＳ Ｐゴシック"/>
      <family val="3"/>
      <charset val="128"/>
      <scheme val="minor"/>
    </font>
    <font>
      <sz val="9"/>
      <name val="ＭＳ Ｐゴシック"/>
      <family val="3"/>
      <charset val="128"/>
    </font>
    <font>
      <b/>
      <u/>
      <sz val="9"/>
      <name val="ＭＳ Ｐゴシック"/>
      <family val="3"/>
      <charset val="128"/>
    </font>
    <font>
      <sz val="11"/>
      <name val="ＭＳ Ｐゴシック"/>
      <family val="3"/>
      <charset val="128"/>
      <scheme val="minor"/>
    </font>
    <font>
      <sz val="11"/>
      <name val="ＭＳ ゴシック"/>
      <family val="3"/>
      <charset val="128"/>
    </font>
    <font>
      <sz val="12"/>
      <name val="ＭＳ ゴシック"/>
      <family val="3"/>
      <charset val="128"/>
    </font>
    <font>
      <b/>
      <sz val="11"/>
      <name val="ＭＳ Ｐゴシック"/>
      <family val="3"/>
      <charset val="128"/>
    </font>
    <font>
      <sz val="10"/>
      <name val="ＭＳ Ｐゴシック"/>
      <family val="3"/>
      <charset val="128"/>
    </font>
    <font>
      <vertAlign val="superscript"/>
      <sz val="12"/>
      <name val="ＭＳ Ｐゴシック"/>
      <family val="3"/>
      <charset val="128"/>
    </font>
    <font>
      <b/>
      <u/>
      <sz val="12"/>
      <name val="ＭＳ Ｐゴシック"/>
      <family val="3"/>
      <charset val="128"/>
    </font>
  </fonts>
  <fills count="7">
    <fill>
      <patternFill patternType="none"/>
    </fill>
    <fill>
      <patternFill patternType="gray125"/>
    </fill>
    <fill>
      <patternFill patternType="solid">
        <fgColor rgb="FFF2F2F2"/>
      </patternFill>
    </fill>
    <fill>
      <patternFill patternType="solid">
        <fgColor rgb="FFFFCC99"/>
      </patternFill>
    </fill>
    <fill>
      <patternFill patternType="solid">
        <fgColor rgb="FFFFCC99"/>
        <bgColor indexed="64"/>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FF9966"/>
      </left>
      <right style="thin">
        <color rgb="FFFF9966"/>
      </right>
      <top/>
      <bottom style="thin">
        <color rgb="FF7F7F7F"/>
      </bottom>
      <diagonal/>
    </border>
    <border>
      <left style="thin">
        <color rgb="FFFF9966"/>
      </left>
      <right style="thin">
        <color rgb="FFFF9966"/>
      </right>
      <top style="thin">
        <color rgb="FF7F7F7F"/>
      </top>
      <bottom style="thin">
        <color rgb="FF7F7F7F"/>
      </bottom>
      <diagonal/>
    </border>
    <border>
      <left/>
      <right/>
      <top style="medium">
        <color indexed="64"/>
      </top>
      <bottom style="thin">
        <color rgb="FF3F3F3F"/>
      </bottom>
      <diagonal/>
    </border>
    <border>
      <left/>
      <right/>
      <top style="thin">
        <color rgb="FF3F3F3F"/>
      </top>
      <bottom style="thin">
        <color rgb="FF3F3F3F"/>
      </bottom>
      <diagonal/>
    </border>
    <border>
      <left style="thin">
        <color rgb="FF3F3F3F"/>
      </left>
      <right/>
      <top style="medium">
        <color indexed="64"/>
      </top>
      <bottom style="thin">
        <color rgb="FF3F3F3F"/>
      </bottom>
      <diagonal/>
    </border>
    <border>
      <left style="thin">
        <color rgb="FF3F3F3F"/>
      </left>
      <right/>
      <top style="thin">
        <color rgb="FF3F3F3F"/>
      </top>
      <bottom style="thin">
        <color rgb="FF3F3F3F"/>
      </bottom>
      <diagonal/>
    </border>
    <border>
      <left/>
      <right style="thin">
        <color rgb="FF3F3F3F"/>
      </right>
      <top style="medium">
        <color indexed="64"/>
      </top>
      <bottom style="thin">
        <color rgb="FF3F3F3F"/>
      </bottom>
      <diagonal/>
    </border>
    <border>
      <left/>
      <right style="thin">
        <color rgb="FF3F3F3F"/>
      </right>
      <top style="thin">
        <color rgb="FF3F3F3F"/>
      </top>
      <bottom style="thin">
        <color rgb="FF3F3F3F"/>
      </bottom>
      <diagonal/>
    </border>
    <border>
      <left style="thin">
        <color rgb="FF7F7F7F"/>
      </left>
      <right style="thin">
        <color rgb="FFFF9966"/>
      </right>
      <top/>
      <bottom style="thin">
        <color rgb="FF7F7F7F"/>
      </bottom>
      <diagonal/>
    </border>
    <border>
      <left style="thin">
        <color rgb="FF7F7F7F"/>
      </left>
      <right style="thin">
        <color rgb="FFFF9966"/>
      </right>
      <top style="thin">
        <color rgb="FF7F7F7F"/>
      </top>
      <bottom style="thin">
        <color rgb="FF7F7F7F"/>
      </bottom>
      <diagonal/>
    </border>
    <border>
      <left style="thin">
        <color rgb="FFFF9966"/>
      </left>
      <right style="thin">
        <color rgb="FF7F7F7F"/>
      </right>
      <top/>
      <bottom style="thin">
        <color rgb="FF7F7F7F"/>
      </bottom>
      <diagonal/>
    </border>
    <border>
      <left style="thin">
        <color rgb="FFFF9966"/>
      </left>
      <right style="thin">
        <color rgb="FF7F7F7F"/>
      </right>
      <top style="thin">
        <color rgb="FF7F7F7F"/>
      </top>
      <bottom style="thin">
        <color rgb="FF7F7F7F"/>
      </bottom>
      <diagonal/>
    </border>
    <border>
      <left/>
      <right style="thin">
        <color rgb="FF3F3F3F"/>
      </right>
      <top/>
      <bottom/>
      <diagonal/>
    </border>
    <border>
      <left style="thin">
        <color rgb="FF3F3F3F"/>
      </left>
      <right/>
      <top/>
      <bottom/>
      <diagonal/>
    </border>
    <border>
      <left style="thin">
        <color rgb="FF7F7F7F"/>
      </left>
      <right style="thin">
        <color rgb="FF7F7F7F"/>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3F3F3F"/>
      </left>
      <right style="thin">
        <color rgb="FF3F3F3F"/>
      </right>
      <top/>
      <bottom style="thin">
        <color indexed="64"/>
      </bottom>
      <diagonal/>
    </border>
    <border>
      <left style="thin">
        <color rgb="FF3F3F3F"/>
      </left>
      <right/>
      <top style="thin">
        <color rgb="FF3F3F3F"/>
      </top>
      <bottom/>
      <diagonal/>
    </border>
    <border>
      <left style="thin">
        <color rgb="FF3F3F3F"/>
      </left>
      <right/>
      <top/>
      <bottom style="thin">
        <color indexed="64"/>
      </bottom>
      <diagonal/>
    </border>
    <border>
      <left style="thin">
        <color indexed="64"/>
      </left>
      <right style="thin">
        <color rgb="FF3F3F3F"/>
      </right>
      <top/>
      <bottom style="thin">
        <color indexed="64"/>
      </bottom>
      <diagonal/>
    </border>
    <border>
      <left style="thin">
        <color rgb="FF7F7F7F"/>
      </left>
      <right style="thin">
        <color rgb="FF7F7F7F"/>
      </right>
      <top style="medium">
        <color indexed="64"/>
      </top>
      <bottom style="thin">
        <color rgb="FF7F7F7F"/>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top/>
      <bottom/>
      <diagonal/>
    </border>
    <border>
      <left/>
      <right/>
      <top style="thin">
        <color rgb="FF3F3F3F"/>
      </top>
      <bottom/>
      <diagonal/>
    </border>
    <border>
      <left/>
      <right style="double">
        <color indexed="64"/>
      </right>
      <top style="thin">
        <color rgb="FF3F3F3F"/>
      </top>
      <bottom/>
      <diagonal/>
    </border>
    <border>
      <left/>
      <right style="thin">
        <color rgb="FF3F3F3F"/>
      </right>
      <top style="thin">
        <color rgb="FF3F3F3F"/>
      </top>
      <bottom/>
      <diagonal/>
    </border>
    <border>
      <left style="double">
        <color indexed="64"/>
      </left>
      <right/>
      <top style="thin">
        <color indexed="64"/>
      </top>
      <bottom/>
      <diagonal/>
    </border>
    <border>
      <left style="thin">
        <color indexed="64"/>
      </left>
      <right/>
      <top style="thin">
        <color rgb="FF3F3F3F"/>
      </top>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2" fillId="2" borderId="21" applyNumberFormat="0" applyAlignment="0" applyProtection="0">
      <alignment vertical="center"/>
    </xf>
    <xf numFmtId="0" fontId="13" fillId="3" borderId="20" applyNumberFormat="0" applyAlignment="0" applyProtection="0">
      <alignment vertical="center"/>
    </xf>
    <xf numFmtId="0" fontId="1" fillId="0" borderId="0"/>
    <xf numFmtId="0" fontId="1" fillId="0" borderId="0"/>
  </cellStyleXfs>
  <cellXfs count="161">
    <xf numFmtId="0" fontId="0" fillId="0" borderId="0" xfId="0">
      <alignment vertical="center"/>
    </xf>
    <xf numFmtId="0" fontId="6" fillId="0" borderId="0" xfId="0" applyFont="1" applyAlignment="1">
      <alignment horizontal="right" vertical="center"/>
    </xf>
    <xf numFmtId="0" fontId="8"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8" fillId="0" borderId="0" xfId="0" applyFont="1" applyAlignment="1">
      <alignment horizontal="left" vertical="center"/>
    </xf>
    <xf numFmtId="177" fontId="0" fillId="0" borderId="0" xfId="0" applyNumberFormat="1">
      <alignment vertical="center"/>
    </xf>
    <xf numFmtId="176" fontId="0" fillId="0" borderId="0" xfId="0" applyNumberFormat="1">
      <alignment vertical="center"/>
    </xf>
    <xf numFmtId="178" fontId="0" fillId="0" borderId="0" xfId="0" applyNumberFormat="1">
      <alignment vertical="center"/>
    </xf>
    <xf numFmtId="0" fontId="6" fillId="0" borderId="0" xfId="0" applyFont="1">
      <alignment vertical="center"/>
    </xf>
    <xf numFmtId="0" fontId="0" fillId="0" borderId="0" xfId="0" applyAlignment="1">
      <alignment vertical="center" wrapText="1"/>
    </xf>
    <xf numFmtId="176" fontId="3" fillId="0" borderId="0" xfId="0" applyNumberFormat="1" applyFont="1">
      <alignment vertical="center"/>
    </xf>
    <xf numFmtId="0" fontId="3" fillId="0" borderId="0" xfId="0" applyFont="1">
      <alignment vertical="center"/>
    </xf>
    <xf numFmtId="56" fontId="0" fillId="0" borderId="0" xfId="0" quotePrefix="1" applyNumberFormat="1" applyAlignment="1">
      <alignment horizontal="center" vertical="center"/>
    </xf>
    <xf numFmtId="0" fontId="5" fillId="0" borderId="0" xfId="0" applyFont="1" applyAlignment="1">
      <alignment vertical="center" wrapText="1"/>
    </xf>
    <xf numFmtId="0" fontId="0" fillId="0" borderId="0" xfId="0" applyAlignment="1">
      <alignment horizontal="center" vertical="center"/>
    </xf>
    <xf numFmtId="0" fontId="3" fillId="0" borderId="1" xfId="0" applyFont="1" applyBorder="1" applyAlignment="1">
      <alignment vertical="top" wrapText="1"/>
    </xf>
    <xf numFmtId="0" fontId="3" fillId="0" borderId="2" xfId="0" applyFont="1" applyBorder="1" applyAlignment="1">
      <alignment horizontal="center" shrinkToFit="1"/>
    </xf>
    <xf numFmtId="0" fontId="0" fillId="0" borderId="3" xfId="0" applyBorder="1">
      <alignment vertical="center"/>
    </xf>
    <xf numFmtId="0" fontId="0" fillId="0" borderId="4" xfId="0" applyBorder="1">
      <alignment vertical="center"/>
    </xf>
    <xf numFmtId="0" fontId="3" fillId="0" borderId="1" xfId="0" applyFont="1" applyBorder="1" applyAlignment="1">
      <alignment horizontal="center" shrinkToFit="1"/>
    </xf>
    <xf numFmtId="0" fontId="3" fillId="0" borderId="5" xfId="0" applyFont="1" applyBorder="1" applyAlignment="1">
      <alignment horizontal="center" shrinkToFit="1"/>
    </xf>
    <xf numFmtId="0" fontId="3" fillId="0" borderId="5" xfId="0" applyFont="1" applyBorder="1" applyAlignment="1">
      <alignment vertical="top" wrapText="1"/>
    </xf>
    <xf numFmtId="0" fontId="6" fillId="0" borderId="0" xfId="0" applyFont="1" applyAlignment="1">
      <alignment horizontal="left" vertical="top" indent="1"/>
    </xf>
    <xf numFmtId="182" fontId="12" fillId="2" borderId="26" xfId="1" applyNumberFormat="1" applyBorder="1" applyAlignment="1" applyProtection="1">
      <alignment horizontal="right" vertical="center"/>
    </xf>
    <xf numFmtId="182" fontId="12" fillId="2" borderId="27" xfId="1" applyNumberFormat="1" applyBorder="1" applyAlignment="1" applyProtection="1">
      <alignment horizontal="right" vertical="center"/>
    </xf>
    <xf numFmtId="182" fontId="12" fillId="2" borderId="28" xfId="1" applyNumberFormat="1" applyBorder="1" applyAlignment="1" applyProtection="1">
      <alignment horizontal="left" vertical="center"/>
    </xf>
    <xf numFmtId="182" fontId="12" fillId="2" borderId="29" xfId="1" applyNumberFormat="1" applyBorder="1" applyAlignment="1" applyProtection="1">
      <alignment horizontal="left" vertical="center"/>
    </xf>
    <xf numFmtId="0" fontId="5" fillId="0" borderId="6" xfId="0" applyFont="1" applyBorder="1">
      <alignment vertical="center"/>
    </xf>
    <xf numFmtId="0" fontId="0" fillId="0" borderId="7" xfId="0" applyBorder="1">
      <alignment vertical="center"/>
    </xf>
    <xf numFmtId="0" fontId="5" fillId="0" borderId="7" xfId="0" applyFont="1" applyBorder="1">
      <alignment vertical="center"/>
    </xf>
    <xf numFmtId="0" fontId="0" fillId="0" borderId="8" xfId="0" applyBorder="1">
      <alignment vertical="center"/>
    </xf>
    <xf numFmtId="0" fontId="0" fillId="0" borderId="6" xfId="0" applyBorder="1">
      <alignment vertical="center"/>
    </xf>
    <xf numFmtId="0" fontId="9" fillId="0" borderId="0" xfId="0" applyFont="1">
      <alignment vertical="center"/>
    </xf>
    <xf numFmtId="178" fontId="3" fillId="0" borderId="0" xfId="0" applyNumberFormat="1" applyFont="1">
      <alignment vertical="center"/>
    </xf>
    <xf numFmtId="0" fontId="19"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xf numFmtId="0" fontId="27" fillId="0" borderId="0" xfId="0" applyFont="1">
      <alignment vertical="center"/>
    </xf>
    <xf numFmtId="0" fontId="27" fillId="0" borderId="0" xfId="0" applyFont="1" applyAlignment="1"/>
    <xf numFmtId="0" fontId="28" fillId="0" borderId="0" xfId="0" applyFont="1">
      <alignment vertical="center"/>
    </xf>
    <xf numFmtId="0" fontId="13" fillId="3" borderId="20" xfId="2" applyAlignment="1" applyProtection="1">
      <alignment horizontal="center" vertical="center"/>
      <protection locked="0"/>
    </xf>
    <xf numFmtId="0" fontId="12" fillId="2" borderId="24" xfId="1" applyNumberFormat="1" applyBorder="1" applyAlignment="1" applyProtection="1">
      <alignment horizontal="center" vertical="center" wrapText="1"/>
    </xf>
    <xf numFmtId="0" fontId="12" fillId="2" borderId="25" xfId="1" applyNumberFormat="1" applyBorder="1" applyAlignment="1" applyProtection="1">
      <alignment horizontal="center" vertical="center" wrapText="1"/>
    </xf>
    <xf numFmtId="182" fontId="13" fillId="3" borderId="30" xfId="2" applyNumberFormat="1" applyBorder="1" applyAlignment="1" applyProtection="1">
      <alignment horizontal="center" vertical="center"/>
      <protection locked="0"/>
    </xf>
    <xf numFmtId="182" fontId="13" fillId="3" borderId="31" xfId="2" applyNumberFormat="1" applyBorder="1" applyAlignment="1" applyProtection="1">
      <alignment horizontal="center" vertical="center"/>
      <protection locked="0"/>
    </xf>
    <xf numFmtId="0" fontId="13" fillId="3" borderId="22" xfId="2" applyNumberFormat="1" applyBorder="1" applyAlignment="1" applyProtection="1">
      <alignment horizontal="center" vertical="center" wrapText="1"/>
    </xf>
    <xf numFmtId="0" fontId="13" fillId="3" borderId="23" xfId="2" applyNumberFormat="1" applyBorder="1" applyAlignment="1" applyProtection="1">
      <alignment horizontal="center" vertical="center" wrapText="1"/>
    </xf>
    <xf numFmtId="182" fontId="13" fillId="3" borderId="32" xfId="2" applyNumberFormat="1" applyBorder="1" applyAlignment="1" applyProtection="1">
      <alignment horizontal="center" vertical="center"/>
      <protection locked="0"/>
    </xf>
    <xf numFmtId="182" fontId="13" fillId="3" borderId="33" xfId="2" applyNumberFormat="1" applyBorder="1" applyAlignment="1" applyProtection="1">
      <alignment horizontal="center" vertical="center"/>
      <protection locked="0"/>
    </xf>
    <xf numFmtId="0" fontId="18" fillId="0" borderId="0" xfId="0" applyFont="1">
      <alignment vertical="center"/>
    </xf>
    <xf numFmtId="0" fontId="24" fillId="0" borderId="0" xfId="0" applyFont="1">
      <alignment vertical="center"/>
    </xf>
    <xf numFmtId="0" fontId="30" fillId="0" borderId="0" xfId="0" applyFont="1">
      <alignment vertical="center"/>
    </xf>
    <xf numFmtId="0" fontId="32" fillId="0" borderId="0" xfId="0" applyFont="1">
      <alignment vertical="center"/>
    </xf>
    <xf numFmtId="0" fontId="20" fillId="0" borderId="0" xfId="0" applyFont="1">
      <alignment vertical="center"/>
    </xf>
    <xf numFmtId="0" fontId="21" fillId="0" borderId="0" xfId="0" applyFont="1" applyAlignment="1">
      <alignment vertical="center" wrapText="1"/>
    </xf>
    <xf numFmtId="0" fontId="17" fillId="0" borderId="0" xfId="0" applyFont="1">
      <alignment vertical="center"/>
    </xf>
    <xf numFmtId="0" fontId="18" fillId="0" borderId="54" xfId="0" applyFont="1" applyBorder="1" applyAlignment="1">
      <alignment horizontal="left" vertical="center"/>
    </xf>
    <xf numFmtId="0" fontId="12" fillId="2" borderId="24" xfId="1" applyNumberFormat="1" applyBorder="1" applyAlignment="1" applyProtection="1">
      <alignment horizontal="center" vertical="center"/>
    </xf>
    <xf numFmtId="0" fontId="13" fillId="3" borderId="37" xfId="2" applyBorder="1" applyAlignment="1" applyProtection="1">
      <alignment horizontal="center" vertical="center"/>
      <protection locked="0"/>
    </xf>
    <xf numFmtId="0" fontId="13" fillId="3" borderId="39" xfId="2" applyBorder="1" applyAlignment="1" applyProtection="1">
      <alignment horizontal="center" vertical="center"/>
      <protection locked="0"/>
    </xf>
    <xf numFmtId="0" fontId="3" fillId="0" borderId="0" xfId="0" applyFont="1" applyAlignment="1">
      <alignment horizontal="right" vertical="center"/>
    </xf>
    <xf numFmtId="0" fontId="6" fillId="0" borderId="0" xfId="0" applyFont="1" applyAlignment="1">
      <alignment horizontal="left" vertical="center" indent="1"/>
    </xf>
    <xf numFmtId="0" fontId="6" fillId="0" borderId="34" xfId="0" applyFont="1" applyBorder="1" applyAlignment="1">
      <alignment horizontal="left" vertical="center" indent="1"/>
    </xf>
    <xf numFmtId="176" fontId="12" fillId="2" borderId="21" xfId="1" applyNumberFormat="1" applyAlignment="1" applyProtection="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181" fontId="12" fillId="2" borderId="21" xfId="1" applyNumberFormat="1" applyAlignment="1" applyProtection="1">
      <alignment horizontal="center" vertical="center"/>
    </xf>
    <xf numFmtId="0" fontId="0" fillId="0" borderId="0" xfId="0" applyAlignment="1">
      <alignment horizontal="center"/>
    </xf>
    <xf numFmtId="0" fontId="6" fillId="0" borderId="34" xfId="0" applyFont="1" applyBorder="1" applyAlignment="1">
      <alignment horizontal="center" vertical="center"/>
    </xf>
    <xf numFmtId="0" fontId="0" fillId="6" borderId="11" xfId="0" applyFill="1" applyBorder="1">
      <alignment vertical="center"/>
    </xf>
    <xf numFmtId="0" fontId="0" fillId="6" borderId="12" xfId="0" applyFill="1" applyBorder="1">
      <alignment vertical="center"/>
    </xf>
    <xf numFmtId="0" fontId="0" fillId="6" borderId="13" xfId="0" applyFill="1" applyBorder="1">
      <alignment vertical="center"/>
    </xf>
    <xf numFmtId="0" fontId="9" fillId="0" borderId="0" xfId="0" applyFont="1" applyAlignment="1">
      <alignment horizontal="center" vertical="center"/>
    </xf>
    <xf numFmtId="0" fontId="3" fillId="0" borderId="10" xfId="0" applyFont="1" applyBorder="1" applyAlignment="1">
      <alignment horizontal="center" wrapText="1"/>
    </xf>
    <xf numFmtId="176" fontId="12" fillId="2" borderId="21" xfId="1" applyNumberFormat="1" applyAlignment="1" applyProtection="1">
      <alignment horizontal="center" vertical="center" shrinkToFit="1"/>
    </xf>
    <xf numFmtId="0" fontId="3" fillId="0" borderId="9" xfId="0" applyFont="1" applyBorder="1" applyAlignment="1">
      <alignment vertical="top" wrapText="1"/>
    </xf>
    <xf numFmtId="0" fontId="0" fillId="0" borderId="9" xfId="0" applyBorder="1" applyAlignment="1">
      <alignment vertical="top" wrapText="1"/>
    </xf>
    <xf numFmtId="176" fontId="13" fillId="3" borderId="20" xfId="2" applyNumberFormat="1" applyAlignment="1" applyProtection="1">
      <alignment horizontal="center" vertical="center" wrapText="1"/>
      <protection locked="0"/>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176" fontId="13" fillId="3" borderId="20" xfId="2" applyNumberFormat="1" applyAlignment="1" applyProtection="1">
      <alignment horizontal="center" vertical="center" shrinkToFit="1"/>
      <protection locked="0"/>
    </xf>
    <xf numFmtId="0" fontId="13" fillId="3" borderId="36" xfId="2" applyNumberFormat="1" applyBorder="1" applyAlignment="1" applyProtection="1">
      <alignment horizontal="center" vertical="center"/>
      <protection locked="0"/>
    </xf>
    <xf numFmtId="176" fontId="13" fillId="3" borderId="36" xfId="2" applyNumberFormat="1" applyBorder="1" applyAlignment="1" applyProtection="1">
      <alignment horizontal="center" vertical="center" wrapText="1"/>
      <protection locked="0"/>
    </xf>
    <xf numFmtId="0" fontId="13" fillId="3" borderId="20" xfId="2" applyNumberFormat="1" applyAlignment="1" applyProtection="1">
      <alignment horizontal="center" vertical="center"/>
      <protection locked="0"/>
    </xf>
    <xf numFmtId="176" fontId="13" fillId="3" borderId="36" xfId="2" applyNumberFormat="1" applyBorder="1" applyAlignment="1" applyProtection="1">
      <alignment horizontal="center" vertical="center" shrinkToFit="1"/>
      <protection locked="0"/>
    </xf>
    <xf numFmtId="0" fontId="13" fillId="4" borderId="20" xfId="2" applyNumberFormat="1" applyFill="1" applyAlignment="1" applyProtection="1">
      <alignment horizontal="center" vertical="center"/>
      <protection locked="0"/>
    </xf>
    <xf numFmtId="0" fontId="0" fillId="4" borderId="14" xfId="0" applyFill="1" applyBorder="1" applyAlignment="1" applyProtection="1">
      <alignment horizontal="center" vertical="center" wrapText="1"/>
      <protection locked="0"/>
    </xf>
    <xf numFmtId="179" fontId="13" fillId="3" borderId="36" xfId="2" applyNumberFormat="1" applyBorder="1" applyAlignment="1" applyProtection="1">
      <alignment horizontal="center" vertical="center" wrapText="1"/>
      <protection locked="0"/>
    </xf>
    <xf numFmtId="179" fontId="13" fillId="3" borderId="20" xfId="2" applyNumberFormat="1" applyAlignment="1" applyProtection="1">
      <alignment horizontal="center" vertical="center" wrapText="1"/>
      <protection locked="0"/>
    </xf>
    <xf numFmtId="0" fontId="14" fillId="3" borderId="37" xfId="2" applyFont="1" applyBorder="1" applyAlignment="1" applyProtection="1">
      <alignment horizontal="center" vertical="center"/>
      <protection locked="0"/>
    </xf>
    <xf numFmtId="0" fontId="14" fillId="3" borderId="38" xfId="2" applyFont="1" applyBorder="1" applyAlignment="1" applyProtection="1">
      <alignment horizontal="center" vertical="center"/>
      <protection locked="0"/>
    </xf>
    <xf numFmtId="0" fontId="14" fillId="3" borderId="39" xfId="2" applyFont="1" applyBorder="1" applyAlignment="1" applyProtection="1">
      <alignment horizontal="center" vertical="center"/>
      <protection locked="0"/>
    </xf>
    <xf numFmtId="0" fontId="10" fillId="0" borderId="0" xfId="0" applyFont="1" applyAlignment="1">
      <alignment horizontal="right" vertical="center"/>
    </xf>
    <xf numFmtId="0" fontId="10" fillId="0" borderId="40" xfId="0" applyFont="1" applyBorder="1" applyAlignment="1">
      <alignment horizontal="right" vertical="center"/>
    </xf>
    <xf numFmtId="0" fontId="4" fillId="0" borderId="0" xfId="0" applyFont="1" applyAlignment="1">
      <alignment horizontal="center" vertical="center"/>
    </xf>
    <xf numFmtId="0" fontId="13" fillId="3" borderId="41" xfId="2" applyBorder="1" applyAlignment="1" applyProtection="1">
      <alignment horizontal="center" vertical="center"/>
      <protection locked="0"/>
    </xf>
    <xf numFmtId="0" fontId="13" fillId="3" borderId="42" xfId="2" applyBorder="1" applyAlignment="1" applyProtection="1">
      <alignment horizontal="center" vertical="center"/>
      <protection locked="0"/>
    </xf>
    <xf numFmtId="0" fontId="5"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6" fillId="0" borderId="0" xfId="0" applyFont="1" applyAlignment="1">
      <alignment horizontal="right" vertical="center"/>
    </xf>
    <xf numFmtId="0" fontId="6" fillId="0" borderId="4" xfId="0" applyFont="1" applyBorder="1" applyAlignment="1">
      <alignment horizontal="right" vertical="center"/>
    </xf>
    <xf numFmtId="0" fontId="5" fillId="0" borderId="0" xfId="0" applyFont="1" applyAlignment="1">
      <alignment horizontal="center" vertical="center" wrapText="1"/>
    </xf>
    <xf numFmtId="0" fontId="0" fillId="4" borderId="17" xfId="0" applyFill="1" applyBorder="1" applyAlignment="1" applyProtection="1">
      <alignment horizontal="center" vertical="center" wrapText="1"/>
      <protection locked="0"/>
    </xf>
    <xf numFmtId="0" fontId="3" fillId="0" borderId="9" xfId="0" applyFont="1" applyBorder="1" applyAlignment="1">
      <alignment horizontal="center" wrapText="1"/>
    </xf>
    <xf numFmtId="0" fontId="0" fillId="0" borderId="0" xfId="0" applyAlignment="1">
      <alignment horizontal="center" vertical="center"/>
    </xf>
    <xf numFmtId="0" fontId="15" fillId="2" borderId="21" xfId="1" applyFont="1" applyAlignment="1" applyProtection="1">
      <alignment horizontal="center" vertical="center"/>
    </xf>
    <xf numFmtId="0" fontId="13" fillId="3" borderId="41" xfId="2" applyNumberFormat="1" applyBorder="1" applyAlignment="1" applyProtection="1">
      <alignment horizontal="center" vertical="center"/>
      <protection locked="0"/>
    </xf>
    <xf numFmtId="0" fontId="13" fillId="3" borderId="42" xfId="2" applyNumberFormat="1" applyBorder="1" applyAlignment="1" applyProtection="1">
      <alignment horizontal="center" vertical="center"/>
      <protection locked="0"/>
    </xf>
    <xf numFmtId="0" fontId="3" fillId="0" borderId="60" xfId="0" applyFont="1" applyBorder="1" applyAlignment="1">
      <alignment horizontal="center" vertical="center" wrapText="1"/>
    </xf>
    <xf numFmtId="0" fontId="3" fillId="0" borderId="14" xfId="0" applyFont="1" applyBorder="1" applyAlignment="1">
      <alignment horizontal="center" vertical="center" wrapText="1"/>
    </xf>
    <xf numFmtId="180" fontId="13" fillId="3" borderId="20" xfId="2" applyNumberFormat="1" applyAlignment="1" applyProtection="1">
      <alignment horizontal="center" vertical="center" wrapText="1"/>
      <protection locked="0"/>
    </xf>
    <xf numFmtId="180" fontId="13" fillId="3" borderId="37" xfId="2" applyNumberFormat="1" applyBorder="1" applyAlignment="1" applyProtection="1">
      <alignment horizontal="center" vertical="center" wrapText="1"/>
      <protection locked="0"/>
    </xf>
    <xf numFmtId="0" fontId="16" fillId="2" borderId="59" xfId="1" applyFont="1" applyBorder="1" applyAlignment="1" applyProtection="1">
      <alignment horizontal="center" vertical="center" wrapText="1"/>
    </xf>
    <xf numFmtId="0" fontId="16" fillId="2" borderId="55" xfId="1" applyFont="1" applyBorder="1" applyAlignment="1" applyProtection="1">
      <alignment horizontal="center" vertical="center" wrapText="1"/>
    </xf>
    <xf numFmtId="0" fontId="16" fillId="2" borderId="57" xfId="1" applyFont="1" applyBorder="1" applyAlignment="1" applyProtection="1">
      <alignment horizontal="center" vertical="center" wrapText="1"/>
    </xf>
    <xf numFmtId="0" fontId="11" fillId="0" borderId="5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180" fontId="12" fillId="2" borderId="19" xfId="1" applyNumberFormat="1" applyBorder="1" applyAlignment="1" applyProtection="1">
      <alignment horizontal="center" vertical="center" wrapText="1"/>
    </xf>
    <xf numFmtId="180" fontId="12" fillId="2" borderId="14" xfId="1" applyNumberFormat="1" applyBorder="1" applyAlignment="1" applyProtection="1">
      <alignment horizontal="center" vertical="center" wrapText="1"/>
    </xf>
    <xf numFmtId="0" fontId="16" fillId="2" borderId="44" xfId="1" applyFont="1" applyBorder="1" applyAlignment="1" applyProtection="1">
      <alignment horizontal="center" vertical="center" wrapText="1"/>
    </xf>
    <xf numFmtId="0" fontId="16" fillId="2" borderId="43" xfId="1" applyNumberFormat="1" applyFont="1" applyBorder="1" applyAlignment="1" applyProtection="1">
      <alignment horizontal="center" vertical="center" wrapText="1"/>
    </xf>
    <xf numFmtId="0" fontId="16" fillId="2" borderId="56" xfId="1" applyFont="1" applyBorder="1" applyAlignment="1" applyProtection="1">
      <alignment horizontal="center" vertical="center" wrapText="1"/>
    </xf>
    <xf numFmtId="0" fontId="16" fillId="2" borderId="45" xfId="1" applyNumberFormat="1" applyFont="1" applyBorder="1" applyAlignment="1" applyProtection="1">
      <alignment horizontal="center" vertical="center" wrapText="1"/>
    </xf>
    <xf numFmtId="0" fontId="16" fillId="2" borderId="46" xfId="1" applyNumberFormat="1" applyFont="1" applyBorder="1" applyAlignment="1" applyProtection="1">
      <alignment horizontal="center" vertical="center" wrapText="1"/>
    </xf>
    <xf numFmtId="176" fontId="12" fillId="2" borderId="27" xfId="1" applyNumberFormat="1" applyBorder="1" applyAlignment="1" applyProtection="1">
      <alignment horizontal="center" vertical="center" shrinkToFit="1"/>
    </xf>
    <xf numFmtId="176" fontId="12" fillId="2" borderId="29" xfId="1" applyNumberFormat="1" applyBorder="1" applyAlignment="1" applyProtection="1">
      <alignment horizontal="center" vertical="center" shrinkToFit="1"/>
    </xf>
    <xf numFmtId="176" fontId="12" fillId="2" borderId="26" xfId="1" applyNumberFormat="1" applyBorder="1" applyAlignment="1" applyProtection="1">
      <alignment horizontal="center" vertical="center" shrinkToFit="1"/>
    </xf>
    <xf numFmtId="176" fontId="12" fillId="2" borderId="28" xfId="1" applyNumberFormat="1" applyBorder="1" applyAlignment="1" applyProtection="1">
      <alignment horizontal="center" vertical="center" shrinkToFi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0" fillId="3" borderId="37" xfId="2" applyNumberFormat="1" applyFont="1" applyBorder="1" applyAlignment="1" applyProtection="1">
      <alignment horizontal="center" vertical="center" wrapText="1"/>
      <protection locked="0"/>
    </xf>
    <xf numFmtId="0" fontId="0" fillId="3" borderId="39" xfId="2" applyNumberFormat="1" applyFont="1" applyBorder="1" applyAlignment="1" applyProtection="1">
      <alignment horizontal="center" vertical="center" wrapText="1"/>
      <protection locked="0"/>
    </xf>
    <xf numFmtId="180" fontId="16" fillId="3" borderId="37" xfId="2" applyNumberFormat="1" applyFont="1" applyBorder="1" applyAlignment="1" applyProtection="1">
      <alignment horizontal="center" vertical="center"/>
      <protection locked="0"/>
    </xf>
    <xf numFmtId="180" fontId="16" fillId="3" borderId="38" xfId="2" applyNumberFormat="1" applyFont="1" applyBorder="1" applyAlignment="1" applyProtection="1">
      <alignment horizontal="center" vertical="center"/>
      <protection locked="0"/>
    </xf>
    <xf numFmtId="180" fontId="16" fillId="3" borderId="39" xfId="2" applyNumberFormat="1" applyFont="1" applyBorder="1" applyAlignment="1" applyProtection="1">
      <alignment horizontal="center" vertical="center"/>
      <protection locked="0"/>
    </xf>
    <xf numFmtId="176" fontId="26" fillId="3" borderId="20" xfId="2" applyNumberFormat="1" applyFont="1" applyAlignment="1" applyProtection="1">
      <alignment horizontal="center" vertical="center" wrapText="1"/>
      <protection locked="0"/>
    </xf>
    <xf numFmtId="180" fontId="16" fillId="2" borderId="21" xfId="1" applyNumberFormat="1" applyFont="1" applyAlignment="1" applyProtection="1">
      <alignment horizontal="center" vertical="center"/>
    </xf>
    <xf numFmtId="180" fontId="16" fillId="5" borderId="37" xfId="2" applyNumberFormat="1" applyFont="1" applyFill="1" applyBorder="1" applyAlignment="1" applyProtection="1">
      <alignment horizontal="center" vertical="center"/>
    </xf>
    <xf numFmtId="180" fontId="16" fillId="5" borderId="38" xfId="2" applyNumberFormat="1" applyFont="1" applyFill="1" applyBorder="1" applyAlignment="1" applyProtection="1">
      <alignment horizontal="center" vertical="center"/>
    </xf>
    <xf numFmtId="180" fontId="16" fillId="5" borderId="39" xfId="2" applyNumberFormat="1" applyFont="1" applyFill="1" applyBorder="1" applyAlignment="1" applyProtection="1">
      <alignment horizontal="center" vertical="center"/>
    </xf>
    <xf numFmtId="0" fontId="8" fillId="0" borderId="50" xfId="0" applyFont="1" applyBorder="1" applyAlignment="1">
      <alignment horizontal="left" vertical="center" wrapText="1"/>
    </xf>
    <xf numFmtId="0" fontId="8" fillId="0" borderId="49" xfId="0" applyFont="1" applyBorder="1" applyAlignment="1">
      <alignment horizontal="left" vertical="center" wrapText="1"/>
    </xf>
    <xf numFmtId="0" fontId="8" fillId="0" borderId="51" xfId="0" applyFont="1" applyBorder="1" applyAlignment="1">
      <alignment horizontal="left" vertical="center" wrapText="1"/>
    </xf>
    <xf numFmtId="0" fontId="29" fillId="0" borderId="1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3" xfId="0" applyFont="1" applyBorder="1" applyAlignment="1">
      <alignment horizontal="center" vertical="center" wrapText="1"/>
    </xf>
    <xf numFmtId="0" fontId="13" fillId="3" borderId="20" xfId="2" applyAlignment="1" applyProtection="1">
      <alignment horizontal="center" vertical="center"/>
      <protection locked="0"/>
    </xf>
    <xf numFmtId="0" fontId="26" fillId="3" borderId="37" xfId="2" applyNumberFormat="1" applyFont="1" applyBorder="1" applyAlignment="1" applyProtection="1">
      <alignment horizontal="center" vertical="center"/>
      <protection locked="0"/>
    </xf>
    <xf numFmtId="0" fontId="26" fillId="3" borderId="38" xfId="2" applyNumberFormat="1" applyFont="1" applyBorder="1" applyAlignment="1" applyProtection="1">
      <alignment horizontal="center" vertical="center"/>
      <protection locked="0"/>
    </xf>
    <xf numFmtId="0" fontId="26" fillId="3" borderId="39" xfId="2" applyNumberFormat="1" applyFont="1" applyBorder="1" applyAlignment="1" applyProtection="1">
      <alignment horizontal="center" vertical="center"/>
      <protection locked="0"/>
    </xf>
    <xf numFmtId="0" fontId="23" fillId="4" borderId="21" xfId="1" applyFont="1" applyFill="1" applyAlignment="1" applyProtection="1">
      <alignment horizontal="center" vertical="center" wrapText="1"/>
      <protection locked="0"/>
    </xf>
    <xf numFmtId="176" fontId="13" fillId="3" borderId="47" xfId="2" applyNumberFormat="1" applyBorder="1" applyAlignment="1" applyProtection="1">
      <alignment horizontal="center" vertical="center" wrapText="1"/>
      <protection locked="0"/>
    </xf>
    <xf numFmtId="176" fontId="16" fillId="2" borderId="21" xfId="1" applyNumberFormat="1" applyFont="1" applyAlignment="1" applyProtection="1">
      <alignment horizontal="center" vertical="center"/>
    </xf>
  </cellXfs>
  <cellStyles count="5">
    <cellStyle name="出力" xfId="1" builtinId="21"/>
    <cellStyle name="入力" xfId="2" builtinId="20"/>
    <cellStyle name="標準" xfId="0" builtinId="0"/>
    <cellStyle name="標準 2" xfId="4" xr:uid="{00000000-0005-0000-0000-000003000000}"/>
    <cellStyle name="標準 2 2" xfId="3" xr:uid="{00000000-0005-0000-0000-000004000000}"/>
  </cellStyles>
  <dxfs count="8">
    <dxf>
      <numFmt numFmtId="183" formatCode="&quot;死&quot;"/>
    </dxf>
    <dxf>
      <numFmt numFmtId="184" formatCode="&quot;生&quot;"/>
    </dxf>
    <dxf>
      <numFmt numFmtId="183" formatCode="&quot;死&quot;"/>
    </dxf>
    <dxf>
      <numFmt numFmtId="184" formatCode="&quot;生&quot;"/>
    </dxf>
    <dxf>
      <numFmt numFmtId="183" formatCode="&quot;死&quot;"/>
    </dxf>
    <dxf>
      <numFmt numFmtId="184" formatCode="&quot;生&quot;"/>
    </dxf>
    <dxf>
      <numFmt numFmtId="183" formatCode="&quot;死&quot;"/>
    </dxf>
    <dxf>
      <numFmt numFmtId="184" formatCode="&quot;生&quot;"/>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36"/>
  <sheetViews>
    <sheetView tabSelected="1" view="pageBreakPreview" zoomScaleNormal="120" zoomScaleSheetLayoutView="100" workbookViewId="0">
      <selection activeCell="R1" sqref="R1:U1"/>
    </sheetView>
  </sheetViews>
  <sheetFormatPr defaultColWidth="4.6640625" defaultRowHeight="13.2" x14ac:dyDescent="0.2"/>
  <cols>
    <col min="1" max="1" width="2.6640625" customWidth="1"/>
    <col min="2" max="4" width="4.6640625" customWidth="1"/>
    <col min="5" max="5" width="5.6640625" customWidth="1"/>
    <col min="6" max="6" width="2.6640625" customWidth="1"/>
    <col min="7" max="8" width="5.6640625" customWidth="1"/>
    <col min="9" max="9" width="2.6640625" customWidth="1"/>
    <col min="10" max="10" width="5.6640625" customWidth="1"/>
    <col min="11" max="12" width="4.6640625" customWidth="1"/>
    <col min="13" max="13" width="5.6640625" customWidth="1"/>
    <col min="14" max="14" width="2.6640625" customWidth="1"/>
    <col min="15" max="15" width="5.6640625" customWidth="1"/>
    <col min="16" max="20" width="4.6640625" customWidth="1"/>
    <col min="21" max="21" width="6.6640625" customWidth="1"/>
    <col min="22" max="26" width="4.6640625" customWidth="1"/>
    <col min="27" max="27" width="4.6640625" hidden="1" customWidth="1"/>
  </cols>
  <sheetData>
    <row r="1" spans="1:27" ht="24.9" customHeight="1" x14ac:dyDescent="0.2">
      <c r="O1" s="95" t="s">
        <v>20</v>
      </c>
      <c r="P1" s="95"/>
      <c r="Q1" s="96"/>
      <c r="R1" s="92"/>
      <c r="S1" s="93"/>
      <c r="T1" s="93"/>
      <c r="U1" s="94"/>
    </row>
    <row r="2" spans="1:27" ht="9.9" customHeight="1" x14ac:dyDescent="0.2"/>
    <row r="3" spans="1:27" ht="24.9" customHeight="1" x14ac:dyDescent="0.2">
      <c r="A3" s="97" t="s">
        <v>11</v>
      </c>
      <c r="B3" s="97"/>
      <c r="C3" s="97"/>
      <c r="D3" s="97"/>
      <c r="E3" s="97"/>
      <c r="F3" s="97"/>
      <c r="G3" s="97"/>
      <c r="H3" s="97"/>
      <c r="I3" s="97"/>
      <c r="J3" s="97"/>
      <c r="K3" s="97"/>
      <c r="L3" s="97"/>
      <c r="M3" s="97"/>
      <c r="N3" s="97"/>
      <c r="O3" s="97"/>
      <c r="P3" s="97"/>
      <c r="Q3" s="97"/>
      <c r="R3" s="97"/>
      <c r="S3" s="97"/>
      <c r="T3" s="97"/>
      <c r="U3" s="97"/>
    </row>
    <row r="4" spans="1:27" ht="9.9" customHeight="1" thickBot="1" x14ac:dyDescent="0.25">
      <c r="A4" s="3"/>
    </row>
    <row r="5" spans="1:27" ht="20.100000000000001" customHeight="1" x14ac:dyDescent="0.2">
      <c r="B5" s="105" t="s">
        <v>44</v>
      </c>
      <c r="C5" s="105"/>
      <c r="D5" s="105"/>
      <c r="E5" s="105"/>
      <c r="F5" s="105"/>
      <c r="G5" s="105"/>
      <c r="H5" s="103" t="s">
        <v>8</v>
      </c>
      <c r="I5" s="103"/>
      <c r="J5" s="104"/>
      <c r="K5" s="101">
        <v>8</v>
      </c>
      <c r="L5" s="102"/>
    </row>
    <row r="6" spans="1:27" ht="20.100000000000001" customHeight="1" thickBot="1" x14ac:dyDescent="0.25">
      <c r="B6" s="105"/>
      <c r="C6" s="105"/>
      <c r="D6" s="105"/>
      <c r="E6" s="105"/>
      <c r="F6" s="105"/>
      <c r="G6" s="105"/>
      <c r="H6" s="103" t="s">
        <v>9</v>
      </c>
      <c r="I6" s="103"/>
      <c r="J6" s="104"/>
      <c r="K6" s="98"/>
      <c r="L6" s="99"/>
    </row>
    <row r="7" spans="1:27" ht="9.9" customHeight="1" x14ac:dyDescent="0.2">
      <c r="A7" s="15"/>
      <c r="B7" s="15"/>
      <c r="C7" s="15"/>
      <c r="D7" s="6"/>
    </row>
    <row r="8" spans="1:27" ht="24.9" customHeight="1" x14ac:dyDescent="0.2">
      <c r="A8" s="15"/>
      <c r="B8" s="15"/>
      <c r="C8" s="15"/>
      <c r="D8" s="6"/>
      <c r="F8" s="4"/>
      <c r="G8" s="5"/>
      <c r="K8" s="100" t="s">
        <v>10</v>
      </c>
      <c r="L8" s="100"/>
      <c r="M8" s="100"/>
      <c r="N8" s="16" t="s">
        <v>12</v>
      </c>
      <c r="O8" s="61"/>
      <c r="P8" s="62"/>
      <c r="Q8" t="s">
        <v>37</v>
      </c>
      <c r="R8" s="43"/>
      <c r="S8" t="s">
        <v>36</v>
      </c>
      <c r="T8" s="43"/>
      <c r="U8" t="s">
        <v>35</v>
      </c>
    </row>
    <row r="9" spans="1:27" ht="9.9" customHeight="1" thickBot="1" x14ac:dyDescent="0.25">
      <c r="A9" s="5"/>
      <c r="F9" s="5"/>
    </row>
    <row r="10" spans="1:27" ht="5.0999999999999996" customHeight="1" x14ac:dyDescent="0.2">
      <c r="A10" s="29"/>
      <c r="B10" s="32"/>
      <c r="C10" s="33"/>
      <c r="D10" s="32"/>
      <c r="E10" s="33"/>
      <c r="F10" s="31"/>
      <c r="G10" s="32"/>
      <c r="H10" s="33"/>
      <c r="I10" s="30"/>
      <c r="J10" s="32"/>
      <c r="K10" s="33"/>
      <c r="L10" s="32"/>
      <c r="M10" s="33"/>
      <c r="N10" s="30"/>
      <c r="O10" s="32"/>
      <c r="P10" s="33"/>
      <c r="Q10" s="32"/>
      <c r="R10" s="33"/>
      <c r="S10" s="32"/>
      <c r="T10" s="33"/>
      <c r="U10" s="32"/>
    </row>
    <row r="11" spans="1:27" ht="15" customHeight="1" x14ac:dyDescent="0.2">
      <c r="A11" s="81" t="s">
        <v>24</v>
      </c>
      <c r="B11" s="81"/>
      <c r="C11" s="81" t="s">
        <v>28</v>
      </c>
      <c r="D11" s="81"/>
      <c r="E11" s="81" t="s">
        <v>3</v>
      </c>
      <c r="F11" s="81"/>
      <c r="G11" s="81"/>
      <c r="H11" s="81" t="s">
        <v>4</v>
      </c>
      <c r="I11" s="81"/>
      <c r="J11" s="81"/>
      <c r="K11" s="81" t="s">
        <v>6</v>
      </c>
      <c r="L11" s="81"/>
      <c r="M11" s="81" t="s">
        <v>5</v>
      </c>
      <c r="N11" s="81"/>
      <c r="O11" s="81"/>
      <c r="P11" s="78" t="s">
        <v>31</v>
      </c>
      <c r="Q11" s="79"/>
      <c r="R11" s="78" t="s">
        <v>32</v>
      </c>
      <c r="S11" s="78"/>
      <c r="T11" s="78" t="s">
        <v>33</v>
      </c>
      <c r="U11" s="78"/>
    </row>
    <row r="12" spans="1:27" ht="30" customHeight="1" x14ac:dyDescent="0.2">
      <c r="A12" s="81"/>
      <c r="B12" s="81"/>
      <c r="C12" s="81"/>
      <c r="D12" s="81"/>
      <c r="E12" s="19"/>
      <c r="G12" s="20"/>
      <c r="H12" s="19"/>
      <c r="J12" s="20"/>
      <c r="K12" s="107" t="s">
        <v>25</v>
      </c>
      <c r="L12" s="107"/>
      <c r="M12" s="19"/>
      <c r="O12" s="20"/>
      <c r="P12" s="81" t="s">
        <v>42</v>
      </c>
      <c r="Q12" s="81"/>
      <c r="R12" s="81" t="s">
        <v>34</v>
      </c>
      <c r="S12" s="81"/>
      <c r="T12" s="81" t="s">
        <v>43</v>
      </c>
      <c r="U12" s="81"/>
      <c r="AA12" t="s">
        <v>21</v>
      </c>
    </row>
    <row r="13" spans="1:27" ht="20.100000000000001" customHeight="1" thickBot="1" x14ac:dyDescent="0.25">
      <c r="A13" s="17"/>
      <c r="B13" s="23"/>
      <c r="C13" s="76" t="s">
        <v>29</v>
      </c>
      <c r="D13" s="76"/>
      <c r="E13" s="21" t="s">
        <v>26</v>
      </c>
      <c r="F13" s="18" t="s">
        <v>12</v>
      </c>
      <c r="G13" s="22" t="s">
        <v>27</v>
      </c>
      <c r="H13" s="21" t="s">
        <v>26</v>
      </c>
      <c r="I13" s="18" t="s">
        <v>12</v>
      </c>
      <c r="J13" s="22" t="s">
        <v>27</v>
      </c>
      <c r="K13" s="76"/>
      <c r="L13" s="76"/>
      <c r="M13" s="21" t="s">
        <v>26</v>
      </c>
      <c r="N13" s="18" t="s">
        <v>12</v>
      </c>
      <c r="O13" s="22" t="s">
        <v>27</v>
      </c>
      <c r="P13" s="76" t="s">
        <v>30</v>
      </c>
      <c r="Q13" s="76"/>
      <c r="R13" s="82"/>
      <c r="S13" s="82"/>
      <c r="T13" s="76" t="s">
        <v>30</v>
      </c>
      <c r="U13" s="76"/>
      <c r="AA13" t="s">
        <v>22</v>
      </c>
    </row>
    <row r="14" spans="1:27" ht="30" customHeight="1" x14ac:dyDescent="0.2">
      <c r="A14" s="106"/>
      <c r="B14" s="106"/>
      <c r="C14" s="90"/>
      <c r="D14" s="90"/>
      <c r="E14" s="46"/>
      <c r="F14" s="48" t="s">
        <v>12</v>
      </c>
      <c r="G14" s="50"/>
      <c r="H14" s="46"/>
      <c r="I14" s="48" t="s">
        <v>12</v>
      </c>
      <c r="J14" s="50"/>
      <c r="K14" s="84"/>
      <c r="L14" s="84"/>
      <c r="M14" s="25" t="str">
        <f>IF(OR(H14="",K14=1,K14="生")=TRUE,"",INT(((H14*60+J14)-(E14*60+G14))/60))</f>
        <v/>
      </c>
      <c r="N14" s="44" t="str">
        <f>IF(M14="","","：")</f>
        <v/>
      </c>
      <c r="O14" s="27" t="str">
        <f>IF(OR(H14="",K14=1,K14="生")=TRUE,"",MOD((H14*60+J14)-(E14*60+G14),60))</f>
        <v/>
      </c>
      <c r="P14" s="87"/>
      <c r="Q14" s="87"/>
      <c r="R14" s="85"/>
      <c r="S14" s="85"/>
      <c r="T14" s="77" t="str">
        <f>IF(K14="","",IF(OR(K14=1,K14="生")=TRUE,"0.875未満",IF(P14="","0.875未満",IF(ISNUMBER(P14)=FALSE,"0.875未満",IF(ROUNDDOWN(P14*R14,3)=0,"0.875未満",ROUNDDOWN(P14*R14,3))))))</f>
        <v/>
      </c>
      <c r="U14" s="77"/>
      <c r="Z14" s="7"/>
      <c r="AA14" t="e">
        <f t="shared" ref="AA14:AA23" si="0">SUBSTITUTE(T14,"0.875未満",0)*1</f>
        <v>#VALUE!</v>
      </c>
    </row>
    <row r="15" spans="1:27" ht="30" customHeight="1" x14ac:dyDescent="0.2">
      <c r="A15" s="89"/>
      <c r="B15" s="89"/>
      <c r="C15" s="91"/>
      <c r="D15" s="91"/>
      <c r="E15" s="47"/>
      <c r="F15" s="49" t="s">
        <v>0</v>
      </c>
      <c r="G15" s="51"/>
      <c r="H15" s="47"/>
      <c r="I15" s="49" t="s">
        <v>0</v>
      </c>
      <c r="J15" s="51"/>
      <c r="K15" s="86"/>
      <c r="L15" s="86"/>
      <c r="M15" s="26" t="str">
        <f t="shared" ref="M15:M23" si="1">IF(OR(H15="",K15=1,K15="生")=TRUE,"",INT(((H15*60+J15)-(E15*60+G15))/60))</f>
        <v/>
      </c>
      <c r="N15" s="45" t="str">
        <f t="shared" ref="N15:N23" si="2">IF(M15="","","：")</f>
        <v/>
      </c>
      <c r="O15" s="28" t="str">
        <f t="shared" ref="O15:O23" si="3">IF(OR(H15="",K15=1,K15="生")=TRUE,"",MOD((H15*60+J15)-(E15*60+G15),60))</f>
        <v/>
      </c>
      <c r="P15" s="83"/>
      <c r="Q15" s="83"/>
      <c r="R15" s="80"/>
      <c r="S15" s="80"/>
      <c r="T15" s="77" t="str">
        <f>IF(K15="","",IF(OR(K15=1,K15="生")=TRUE,"0.875未満",IF(P15="","0.875未満",IF(ISNUMBER(P15)=FALSE,"0.875未満",IF(ROUNDDOWN(P15*R15,3)=0,"0.875未満",ROUNDDOWN(P15*R15,3))))))</f>
        <v/>
      </c>
      <c r="U15" s="77"/>
      <c r="Z15" s="7"/>
      <c r="AA15" t="e">
        <f t="shared" si="0"/>
        <v>#VALUE!</v>
      </c>
    </row>
    <row r="16" spans="1:27" ht="30" customHeight="1" x14ac:dyDescent="0.2">
      <c r="A16" s="89"/>
      <c r="B16" s="89"/>
      <c r="C16" s="91"/>
      <c r="D16" s="91"/>
      <c r="E16" s="47"/>
      <c r="F16" s="49" t="s">
        <v>0</v>
      </c>
      <c r="G16" s="51"/>
      <c r="H16" s="47"/>
      <c r="I16" s="49" t="s">
        <v>0</v>
      </c>
      <c r="J16" s="51"/>
      <c r="K16" s="88"/>
      <c r="L16" s="88"/>
      <c r="M16" s="26" t="str">
        <f t="shared" si="1"/>
        <v/>
      </c>
      <c r="N16" s="45" t="str">
        <f t="shared" si="2"/>
        <v/>
      </c>
      <c r="O16" s="28" t="str">
        <f t="shared" si="3"/>
        <v/>
      </c>
      <c r="P16" s="83"/>
      <c r="Q16" s="83"/>
      <c r="R16" s="80"/>
      <c r="S16" s="80"/>
      <c r="T16" s="77" t="str">
        <f t="shared" ref="T16:T23" si="4">IF(K16="","",IF(OR(K16=1,K16="生")=TRUE,"0.875未満",IF(P16="","0.875未満",IF(ISNUMBER(P16)=FALSE,"0.875未満",IF(ROUNDDOWN(P16*R16,3)=0,"0.875未満",ROUNDDOWN(P16*R16,3))))))</f>
        <v/>
      </c>
      <c r="U16" s="77"/>
      <c r="Z16" s="7"/>
      <c r="AA16" t="e">
        <f t="shared" si="0"/>
        <v>#VALUE!</v>
      </c>
    </row>
    <row r="17" spans="1:29" ht="30" customHeight="1" x14ac:dyDescent="0.2">
      <c r="A17" s="89"/>
      <c r="B17" s="89"/>
      <c r="C17" s="91"/>
      <c r="D17" s="91"/>
      <c r="E17" s="47"/>
      <c r="F17" s="49" t="s">
        <v>0</v>
      </c>
      <c r="G17" s="51"/>
      <c r="H17" s="47"/>
      <c r="I17" s="49" t="s">
        <v>0</v>
      </c>
      <c r="J17" s="51"/>
      <c r="K17" s="86"/>
      <c r="L17" s="86"/>
      <c r="M17" s="26" t="str">
        <f t="shared" si="1"/>
        <v/>
      </c>
      <c r="N17" s="45" t="str">
        <f t="shared" si="2"/>
        <v/>
      </c>
      <c r="O17" s="28" t="str">
        <f t="shared" si="3"/>
        <v/>
      </c>
      <c r="P17" s="83"/>
      <c r="Q17" s="83"/>
      <c r="R17" s="80"/>
      <c r="S17" s="80"/>
      <c r="T17" s="77" t="str">
        <f t="shared" si="4"/>
        <v/>
      </c>
      <c r="U17" s="77"/>
      <c r="Z17" s="7"/>
      <c r="AA17" t="e">
        <f t="shared" si="0"/>
        <v>#VALUE!</v>
      </c>
    </row>
    <row r="18" spans="1:29" ht="30" customHeight="1" x14ac:dyDescent="0.2">
      <c r="A18" s="89"/>
      <c r="B18" s="89"/>
      <c r="C18" s="91"/>
      <c r="D18" s="91"/>
      <c r="E18" s="47"/>
      <c r="F18" s="49" t="s">
        <v>0</v>
      </c>
      <c r="G18" s="51"/>
      <c r="H18" s="47"/>
      <c r="I18" s="49" t="s">
        <v>0</v>
      </c>
      <c r="J18" s="51"/>
      <c r="K18" s="86"/>
      <c r="L18" s="86"/>
      <c r="M18" s="26" t="str">
        <f t="shared" si="1"/>
        <v/>
      </c>
      <c r="N18" s="45" t="str">
        <f t="shared" si="2"/>
        <v/>
      </c>
      <c r="O18" s="28" t="str">
        <f t="shared" si="3"/>
        <v/>
      </c>
      <c r="P18" s="83"/>
      <c r="Q18" s="83"/>
      <c r="R18" s="80"/>
      <c r="S18" s="80"/>
      <c r="T18" s="77" t="str">
        <f t="shared" si="4"/>
        <v/>
      </c>
      <c r="U18" s="77"/>
      <c r="Z18" s="7"/>
      <c r="AA18" t="e">
        <f t="shared" si="0"/>
        <v>#VALUE!</v>
      </c>
      <c r="AC18" s="8"/>
    </row>
    <row r="19" spans="1:29" ht="30" customHeight="1" x14ac:dyDescent="0.2">
      <c r="A19" s="89"/>
      <c r="B19" s="89"/>
      <c r="C19" s="91"/>
      <c r="D19" s="91"/>
      <c r="E19" s="47"/>
      <c r="F19" s="49" t="s">
        <v>0</v>
      </c>
      <c r="G19" s="51"/>
      <c r="H19" s="47"/>
      <c r="I19" s="49" t="s">
        <v>0</v>
      </c>
      <c r="J19" s="51"/>
      <c r="K19" s="86"/>
      <c r="L19" s="86"/>
      <c r="M19" s="26" t="str">
        <f t="shared" si="1"/>
        <v/>
      </c>
      <c r="N19" s="45" t="str">
        <f t="shared" si="2"/>
        <v/>
      </c>
      <c r="O19" s="28" t="str">
        <f t="shared" si="3"/>
        <v/>
      </c>
      <c r="P19" s="83"/>
      <c r="Q19" s="83"/>
      <c r="R19" s="80"/>
      <c r="S19" s="80"/>
      <c r="T19" s="77" t="str">
        <f t="shared" si="4"/>
        <v/>
      </c>
      <c r="U19" s="77"/>
      <c r="Z19" s="7"/>
      <c r="AA19" t="e">
        <f t="shared" si="0"/>
        <v>#VALUE!</v>
      </c>
    </row>
    <row r="20" spans="1:29" ht="30" customHeight="1" x14ac:dyDescent="0.2">
      <c r="A20" s="89"/>
      <c r="B20" s="89"/>
      <c r="C20" s="91"/>
      <c r="D20" s="91"/>
      <c r="E20" s="47"/>
      <c r="F20" s="49" t="s">
        <v>0</v>
      </c>
      <c r="G20" s="51"/>
      <c r="H20" s="47"/>
      <c r="I20" s="49" t="s">
        <v>0</v>
      </c>
      <c r="J20" s="51"/>
      <c r="K20" s="86"/>
      <c r="L20" s="86"/>
      <c r="M20" s="26" t="str">
        <f t="shared" si="1"/>
        <v/>
      </c>
      <c r="N20" s="45" t="str">
        <f t="shared" si="2"/>
        <v/>
      </c>
      <c r="O20" s="28" t="str">
        <f t="shared" si="3"/>
        <v/>
      </c>
      <c r="P20" s="83"/>
      <c r="Q20" s="83"/>
      <c r="R20" s="80"/>
      <c r="S20" s="80"/>
      <c r="T20" s="77" t="str">
        <f t="shared" si="4"/>
        <v/>
      </c>
      <c r="U20" s="77"/>
      <c r="Z20" s="7"/>
      <c r="AA20" t="e">
        <f t="shared" si="0"/>
        <v>#VALUE!</v>
      </c>
    </row>
    <row r="21" spans="1:29" ht="30" customHeight="1" x14ac:dyDescent="0.2">
      <c r="A21" s="89"/>
      <c r="B21" s="89"/>
      <c r="C21" s="91"/>
      <c r="D21" s="91"/>
      <c r="E21" s="47"/>
      <c r="F21" s="49" t="s">
        <v>0</v>
      </c>
      <c r="G21" s="51"/>
      <c r="H21" s="47"/>
      <c r="I21" s="49" t="s">
        <v>0</v>
      </c>
      <c r="J21" s="51"/>
      <c r="K21" s="86"/>
      <c r="L21" s="86"/>
      <c r="M21" s="26" t="str">
        <f t="shared" si="1"/>
        <v/>
      </c>
      <c r="N21" s="45" t="str">
        <f t="shared" si="2"/>
        <v/>
      </c>
      <c r="O21" s="28" t="str">
        <f t="shared" si="3"/>
        <v/>
      </c>
      <c r="P21" s="83"/>
      <c r="Q21" s="83"/>
      <c r="R21" s="80"/>
      <c r="S21" s="80"/>
      <c r="T21" s="77" t="str">
        <f t="shared" si="4"/>
        <v/>
      </c>
      <c r="U21" s="77"/>
      <c r="Z21" s="7"/>
      <c r="AA21" t="e">
        <f t="shared" si="0"/>
        <v>#VALUE!</v>
      </c>
    </row>
    <row r="22" spans="1:29" ht="30" customHeight="1" x14ac:dyDescent="0.2">
      <c r="A22" s="89"/>
      <c r="B22" s="89"/>
      <c r="C22" s="91"/>
      <c r="D22" s="91"/>
      <c r="E22" s="47"/>
      <c r="F22" s="49" t="s">
        <v>0</v>
      </c>
      <c r="G22" s="51"/>
      <c r="H22" s="47"/>
      <c r="I22" s="49" t="s">
        <v>0</v>
      </c>
      <c r="J22" s="51"/>
      <c r="K22" s="86"/>
      <c r="L22" s="86"/>
      <c r="M22" s="26" t="str">
        <f t="shared" si="1"/>
        <v/>
      </c>
      <c r="N22" s="45" t="str">
        <f t="shared" si="2"/>
        <v/>
      </c>
      <c r="O22" s="28" t="str">
        <f t="shared" si="3"/>
        <v/>
      </c>
      <c r="P22" s="83"/>
      <c r="Q22" s="83"/>
      <c r="R22" s="80"/>
      <c r="S22" s="80"/>
      <c r="T22" s="77" t="str">
        <f t="shared" si="4"/>
        <v/>
      </c>
      <c r="U22" s="77"/>
      <c r="Z22" s="7"/>
      <c r="AA22" t="e">
        <f t="shared" si="0"/>
        <v>#VALUE!</v>
      </c>
    </row>
    <row r="23" spans="1:29" ht="30" customHeight="1" x14ac:dyDescent="0.2">
      <c r="A23" s="89"/>
      <c r="B23" s="89"/>
      <c r="C23" s="91"/>
      <c r="D23" s="91"/>
      <c r="E23" s="47"/>
      <c r="F23" s="49" t="s">
        <v>0</v>
      </c>
      <c r="G23" s="51"/>
      <c r="H23" s="47"/>
      <c r="I23" s="49" t="s">
        <v>0</v>
      </c>
      <c r="J23" s="51"/>
      <c r="K23" s="86"/>
      <c r="L23" s="86"/>
      <c r="M23" s="26" t="str">
        <f t="shared" si="1"/>
        <v/>
      </c>
      <c r="N23" s="45" t="str">
        <f t="shared" si="2"/>
        <v/>
      </c>
      <c r="O23" s="28" t="str">
        <f t="shared" si="3"/>
        <v/>
      </c>
      <c r="P23" s="83"/>
      <c r="Q23" s="83"/>
      <c r="R23" s="80"/>
      <c r="S23" s="80"/>
      <c r="T23" s="77" t="str">
        <f t="shared" si="4"/>
        <v/>
      </c>
      <c r="U23" s="77"/>
      <c r="Z23" s="7"/>
      <c r="AA23" t="e">
        <f t="shared" si="0"/>
        <v>#VALUE!</v>
      </c>
    </row>
    <row r="24" spans="1:29" ht="20.100000000000001" customHeight="1" x14ac:dyDescent="0.2">
      <c r="C24" s="8"/>
      <c r="D24" s="9"/>
      <c r="F24" s="9"/>
    </row>
    <row r="25" spans="1:29" ht="24.9" customHeight="1" x14ac:dyDescent="0.2">
      <c r="A25" s="64" t="s">
        <v>13</v>
      </c>
      <c r="B25" s="64"/>
      <c r="C25" s="64"/>
      <c r="D25" s="65"/>
      <c r="E25" s="66" t="str">
        <f>IF(T23="","",IF(LARGE(AA14:AA23,5)=0,"0.875未満",LARGE(AA14:AA23,5)))</f>
        <v/>
      </c>
      <c r="F25" s="66"/>
      <c r="G25" s="66"/>
      <c r="H25" s="66" t="str">
        <f>IF(T23="","",IF(LARGE(AA14:AA23,6)=0,"0.875未満",LARGE(AA14:AA23,6)))</f>
        <v/>
      </c>
      <c r="I25" s="66"/>
      <c r="J25" s="66"/>
      <c r="K25" s="67" t="s">
        <v>14</v>
      </c>
      <c r="L25" s="68"/>
      <c r="M25" s="68"/>
      <c r="O25" s="66" t="str">
        <f>IF(T23="","",IF(OR(E25="0.875未満",H25="0.875未満")=TRUE,"試験不成立",ROUNDDOWN(SUM(E25:J25)/2,3)))</f>
        <v/>
      </c>
      <c r="P25" s="66"/>
      <c r="Q25" s="66"/>
      <c r="R25" s="67" t="str">
        <f>IF(O25="試験不成立","","（MU/mL）　")</f>
        <v>（MU/mL）　</v>
      </c>
      <c r="S25" s="68"/>
      <c r="T25" s="68"/>
    </row>
    <row r="26" spans="1:29" ht="20.100000000000001" customHeight="1" x14ac:dyDescent="0.2"/>
    <row r="27" spans="1:29" ht="20.100000000000001" customHeight="1" x14ac:dyDescent="0.2">
      <c r="A27" s="24" t="s">
        <v>15</v>
      </c>
      <c r="B27" s="11"/>
      <c r="C27" s="11"/>
      <c r="J27" s="70" t="s">
        <v>16</v>
      </c>
      <c r="K27" s="70"/>
    </row>
    <row r="28" spans="1:29" ht="9.9" customHeight="1" x14ac:dyDescent="0.2">
      <c r="A28" s="11"/>
      <c r="B28" s="11"/>
      <c r="D28" s="12"/>
      <c r="E28" s="10"/>
      <c r="F28" s="8"/>
      <c r="G28" s="10"/>
      <c r="H28" s="10"/>
      <c r="I28" s="10"/>
      <c r="J28" s="70"/>
      <c r="K28" s="70"/>
      <c r="L28" s="10"/>
      <c r="M28" s="10"/>
      <c r="O28" s="10"/>
      <c r="P28" s="10"/>
      <c r="Q28" s="10"/>
      <c r="R28" s="10"/>
      <c r="S28" s="10"/>
      <c r="T28" s="10"/>
      <c r="U28" s="10"/>
    </row>
    <row r="29" spans="1:29" ht="24.9" customHeight="1" x14ac:dyDescent="0.2">
      <c r="A29" s="11"/>
      <c r="B29" s="11"/>
      <c r="D29" s="72">
        <v>0.45</v>
      </c>
      <c r="E29" s="73"/>
      <c r="F29" s="74"/>
      <c r="G29" s="68" t="s">
        <v>41</v>
      </c>
      <c r="H29" s="68"/>
      <c r="I29" s="71"/>
      <c r="J29" s="69" t="str">
        <f>IF(K6="","",ROUND(K5/(+K5+K6),2))</f>
        <v/>
      </c>
      <c r="K29" s="69"/>
      <c r="L29" s="68" t="s">
        <v>17</v>
      </c>
      <c r="M29" s="68"/>
      <c r="O29" s="66" t="str">
        <f>IF(ISERROR(ROUNDDOWN(D29*J29,3))=TRUE,"",ROUNDDOWN(D29*J29,3))</f>
        <v/>
      </c>
      <c r="P29" s="66"/>
      <c r="Q29" s="66"/>
      <c r="R29" s="68" t="s">
        <v>40</v>
      </c>
      <c r="S29" s="68"/>
      <c r="T29" s="68"/>
      <c r="U29" s="68"/>
    </row>
    <row r="30" spans="1:29" ht="20.100000000000001" customHeight="1" x14ac:dyDescent="0.2">
      <c r="A30" s="11"/>
      <c r="B30" s="11"/>
      <c r="D30" s="12"/>
      <c r="E30" s="10"/>
      <c r="F30" s="8"/>
      <c r="G30" s="10"/>
      <c r="J30" s="1"/>
      <c r="K30" s="1"/>
      <c r="L30" s="1"/>
      <c r="M30" s="1"/>
      <c r="N30" s="1"/>
      <c r="O30" s="1"/>
      <c r="P30" s="1"/>
      <c r="Q30" s="1"/>
      <c r="R30" s="1"/>
      <c r="S30" s="1"/>
      <c r="T30" s="1"/>
    </row>
    <row r="31" spans="1:29" ht="24.9" customHeight="1" x14ac:dyDescent="0.2">
      <c r="B31" s="2"/>
      <c r="C31" s="75" t="s">
        <v>18</v>
      </c>
      <c r="D31" s="75"/>
      <c r="E31" s="75"/>
      <c r="F31" s="75"/>
      <c r="G31" s="75"/>
      <c r="H31" s="75"/>
      <c r="I31" s="75"/>
      <c r="J31" s="75"/>
      <c r="L31" s="66" t="str">
        <f>IF(T23="","",IF(O25="試験不成立","試験不成立",ROUNDDOWN(O29/O25,3)))</f>
        <v/>
      </c>
      <c r="M31" s="66"/>
      <c r="N31" s="66"/>
      <c r="O31" s="75" t="str">
        <f>IF(L31="試験不成立","","（FDA-STX µg/MU）")</f>
        <v>（FDA-STX µg/MU）</v>
      </c>
      <c r="P31" s="75"/>
      <c r="Q31" s="75"/>
      <c r="R31" s="75"/>
      <c r="S31" s="75"/>
    </row>
    <row r="32" spans="1:29" ht="9.9" customHeight="1" x14ac:dyDescent="0.2">
      <c r="A32" s="11"/>
      <c r="B32" s="11"/>
      <c r="D32" s="12"/>
      <c r="E32" s="10"/>
      <c r="F32" s="8"/>
      <c r="G32" s="10"/>
      <c r="H32" s="10"/>
      <c r="I32" s="10"/>
      <c r="J32" s="10"/>
      <c r="K32" s="10"/>
      <c r="L32" s="10"/>
      <c r="M32" s="10"/>
      <c r="N32" s="10"/>
      <c r="O32" s="10"/>
      <c r="P32" s="10"/>
    </row>
    <row r="33" spans="1:5" ht="15" customHeight="1" x14ac:dyDescent="0.2">
      <c r="A33" s="63" t="s">
        <v>68</v>
      </c>
      <c r="B33" s="63"/>
      <c r="C33" s="13" t="s">
        <v>23</v>
      </c>
    </row>
    <row r="34" spans="1:5" ht="15" customHeight="1" x14ac:dyDescent="0.2">
      <c r="C34" s="13" t="s">
        <v>63</v>
      </c>
    </row>
    <row r="36" spans="1:5" x14ac:dyDescent="0.2">
      <c r="E36" s="14"/>
    </row>
  </sheetData>
  <sheetProtection algorithmName="SHA-512" hashValue="g9u+cs3OWchn3CVvfuM677kA2gXhW9qZ+61KiOt8OF5e3zwd96NN5B1uUpy+zU0avXN7/MH9yuK2WyaSg5Zc2Q==" saltValue="PjRCGNH3G1K45jcWbYjcBA==" spinCount="100000" sheet="1" selectLockedCells="1"/>
  <mergeCells count="104">
    <mergeCell ref="R1:U1"/>
    <mergeCell ref="O1:Q1"/>
    <mergeCell ref="A3:U3"/>
    <mergeCell ref="K6:L6"/>
    <mergeCell ref="T17:U17"/>
    <mergeCell ref="A16:B16"/>
    <mergeCell ref="A17:B17"/>
    <mergeCell ref="A15:B15"/>
    <mergeCell ref="E11:G11"/>
    <mergeCell ref="H11:J11"/>
    <mergeCell ref="P12:Q12"/>
    <mergeCell ref="K8:M8"/>
    <mergeCell ref="K5:L5"/>
    <mergeCell ref="H5:J5"/>
    <mergeCell ref="H6:J6"/>
    <mergeCell ref="B5:G6"/>
    <mergeCell ref="A14:B14"/>
    <mergeCell ref="K12:L13"/>
    <mergeCell ref="C11:D12"/>
    <mergeCell ref="C13:D13"/>
    <mergeCell ref="A11:B12"/>
    <mergeCell ref="P16:Q16"/>
    <mergeCell ref="P17:Q17"/>
    <mergeCell ref="T11:U11"/>
    <mergeCell ref="A21:B21"/>
    <mergeCell ref="A22:B22"/>
    <mergeCell ref="A23:B23"/>
    <mergeCell ref="C14:D14"/>
    <mergeCell ref="C15:D15"/>
    <mergeCell ref="C16:D16"/>
    <mergeCell ref="C17:D17"/>
    <mergeCell ref="C18:D18"/>
    <mergeCell ref="C19:D19"/>
    <mergeCell ref="A19:B19"/>
    <mergeCell ref="A20:B20"/>
    <mergeCell ref="A18:B18"/>
    <mergeCell ref="C20:D20"/>
    <mergeCell ref="C21:D21"/>
    <mergeCell ref="C23:D23"/>
    <mergeCell ref="C22:D22"/>
    <mergeCell ref="K11:L11"/>
    <mergeCell ref="K14:L14"/>
    <mergeCell ref="R14:S14"/>
    <mergeCell ref="R15:S15"/>
    <mergeCell ref="R16:S16"/>
    <mergeCell ref="M11:O11"/>
    <mergeCell ref="T19:U19"/>
    <mergeCell ref="T20:U20"/>
    <mergeCell ref="H25:J25"/>
    <mergeCell ref="T21:U21"/>
    <mergeCell ref="T22:U22"/>
    <mergeCell ref="K22:L22"/>
    <mergeCell ref="K23:L23"/>
    <mergeCell ref="K19:L19"/>
    <mergeCell ref="K20:L20"/>
    <mergeCell ref="P14:Q14"/>
    <mergeCell ref="P15:Q15"/>
    <mergeCell ref="K15:L15"/>
    <mergeCell ref="K16:L16"/>
    <mergeCell ref="K17:L17"/>
    <mergeCell ref="K18:L18"/>
    <mergeCell ref="T12:U12"/>
    <mergeCell ref="K25:M25"/>
    <mergeCell ref="K21:L21"/>
    <mergeCell ref="P13:Q13"/>
    <mergeCell ref="R12:S12"/>
    <mergeCell ref="R13:S13"/>
    <mergeCell ref="R17:S17"/>
    <mergeCell ref="T23:U23"/>
    <mergeCell ref="P21:Q21"/>
    <mergeCell ref="T18:U18"/>
    <mergeCell ref="P22:Q22"/>
    <mergeCell ref="R18:S18"/>
    <mergeCell ref="R19:S19"/>
    <mergeCell ref="R20:S20"/>
    <mergeCell ref="R21:S21"/>
    <mergeCell ref="P18:Q18"/>
    <mergeCell ref="P19:Q19"/>
    <mergeCell ref="P20:Q20"/>
    <mergeCell ref="P23:Q23"/>
    <mergeCell ref="O8:P8"/>
    <mergeCell ref="A33:B33"/>
    <mergeCell ref="A25:D25"/>
    <mergeCell ref="O25:Q25"/>
    <mergeCell ref="R25:T25"/>
    <mergeCell ref="O29:Q29"/>
    <mergeCell ref="R29:U29"/>
    <mergeCell ref="L29:M29"/>
    <mergeCell ref="J29:K29"/>
    <mergeCell ref="J27:K28"/>
    <mergeCell ref="G29:I29"/>
    <mergeCell ref="D29:F29"/>
    <mergeCell ref="O31:S31"/>
    <mergeCell ref="L31:N31"/>
    <mergeCell ref="C31:J31"/>
    <mergeCell ref="E25:G25"/>
    <mergeCell ref="T13:U13"/>
    <mergeCell ref="T14:U14"/>
    <mergeCell ref="T15:U15"/>
    <mergeCell ref="T16:U16"/>
    <mergeCell ref="R11:S11"/>
    <mergeCell ref="P11:Q11"/>
    <mergeCell ref="R22:S22"/>
    <mergeCell ref="R23:S23"/>
  </mergeCells>
  <phoneticPr fontId="2"/>
  <conditionalFormatting sqref="K14:K23">
    <cfRule type="cellIs" dxfId="1" priority="1" stopIfTrue="1" operator="equal">
      <formula>1</formula>
    </cfRule>
    <cfRule type="cellIs" dxfId="0" priority="2" stopIfTrue="1" operator="equal">
      <formula>2</formula>
    </cfRule>
  </conditionalFormatting>
  <dataValidations count="1">
    <dataValidation type="list" allowBlank="1" showInputMessage="1" sqref="K14:K23" xr:uid="{00000000-0002-0000-0300-000000000000}">
      <formula1>$AA$12:$AA$13</formula1>
    </dataValidation>
  </dataValidations>
  <printOptions horizontalCentered="1"/>
  <pageMargins left="0.59055118110236227" right="0.19685039370078741" top="0.78740157480314965" bottom="0.59055118110236227" header="0.39370078740157483" footer="0.39370078740157483"/>
  <pageSetup paperSize="9" scale="99" orientation="portrait" r:id="rId1"/>
  <headerFooter>
    <oddHeader>&amp;L&amp;"ＭＳ Ｐ明朝,標準"返送書類 計算表 1/4&amp;R&amp;"ＭＳ Ｐ明朝,標準"調査番号 24PS</oddHeader>
  </headerFooter>
  <ignoredErrors>
    <ignoredError sqref="N14 N15:N2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9"/>
  <sheetViews>
    <sheetView view="pageBreakPreview" zoomScaleNormal="120" zoomScaleSheetLayoutView="100" workbookViewId="0">
      <selection activeCell="K6" sqref="K6:L6"/>
    </sheetView>
  </sheetViews>
  <sheetFormatPr defaultColWidth="4.6640625" defaultRowHeight="13.2" x14ac:dyDescent="0.2"/>
  <cols>
    <col min="1" max="1" width="2.6640625" customWidth="1"/>
    <col min="2" max="4" width="4.6640625" customWidth="1"/>
    <col min="5" max="5" width="5.6640625" customWidth="1"/>
    <col min="6" max="6" width="2.6640625" customWidth="1"/>
    <col min="7" max="8" width="5.6640625" customWidth="1"/>
    <col min="9" max="9" width="2.6640625" customWidth="1"/>
    <col min="10" max="10" width="5.6640625" customWidth="1"/>
    <col min="11" max="12" width="4.6640625" customWidth="1"/>
    <col min="13" max="13" width="5.6640625" customWidth="1"/>
    <col min="14" max="14" width="2.6640625" customWidth="1"/>
    <col min="15" max="15" width="5.6640625" customWidth="1"/>
    <col min="16" max="20" width="4.6640625" customWidth="1"/>
    <col min="21" max="21" width="6.6640625" customWidth="1"/>
    <col min="22" max="26" width="4.6640625" customWidth="1"/>
    <col min="27" max="27" width="4.6640625" hidden="1" customWidth="1"/>
  </cols>
  <sheetData>
    <row r="1" spans="1:27" ht="24.9" customHeight="1" x14ac:dyDescent="0.2">
      <c r="O1" s="95" t="s">
        <v>20</v>
      </c>
      <c r="P1" s="95"/>
      <c r="Q1" s="96"/>
      <c r="R1" s="109" t="str">
        <f>IF('CF1（1ページ）'!$R$1="","",'CF1（1ページ）'!$R$1)</f>
        <v/>
      </c>
      <c r="S1" s="109"/>
      <c r="T1" s="109"/>
      <c r="U1" s="109"/>
    </row>
    <row r="2" spans="1:27" ht="9.9" customHeight="1" x14ac:dyDescent="0.2"/>
    <row r="3" spans="1:27" ht="24.9" customHeight="1" x14ac:dyDescent="0.2">
      <c r="A3" s="97" t="s">
        <v>38</v>
      </c>
      <c r="B3" s="97"/>
      <c r="C3" s="97"/>
      <c r="D3" s="97"/>
      <c r="E3" s="97"/>
      <c r="F3" s="97"/>
      <c r="G3" s="97"/>
      <c r="H3" s="97"/>
      <c r="I3" s="97"/>
      <c r="J3" s="97"/>
      <c r="K3" s="97"/>
      <c r="L3" s="97"/>
      <c r="M3" s="97"/>
      <c r="N3" s="97"/>
      <c r="O3" s="97"/>
      <c r="P3" s="97"/>
      <c r="Q3" s="97"/>
      <c r="R3" s="97"/>
      <c r="S3" s="97"/>
      <c r="T3" s="97"/>
      <c r="U3" s="97"/>
    </row>
    <row r="4" spans="1:27" ht="9.9" customHeight="1" thickBot="1" x14ac:dyDescent="0.25">
      <c r="A4" s="3"/>
    </row>
    <row r="5" spans="1:27" ht="20.100000000000001" customHeight="1" x14ac:dyDescent="0.2">
      <c r="B5" s="105" t="s">
        <v>46</v>
      </c>
      <c r="C5" s="105"/>
      <c r="D5" s="105"/>
      <c r="E5" s="105"/>
      <c r="F5" s="105"/>
      <c r="G5" s="105"/>
      <c r="H5" s="103" t="s">
        <v>8</v>
      </c>
      <c r="I5" s="103"/>
      <c r="J5" s="104"/>
      <c r="K5" s="101">
        <v>8</v>
      </c>
      <c r="L5" s="102"/>
    </row>
    <row r="6" spans="1:27" ht="20.100000000000001" customHeight="1" thickBot="1" x14ac:dyDescent="0.25">
      <c r="B6" s="105"/>
      <c r="C6" s="105"/>
      <c r="D6" s="105"/>
      <c r="E6" s="105"/>
      <c r="F6" s="105"/>
      <c r="G6" s="105"/>
      <c r="H6" s="103" t="s">
        <v>9</v>
      </c>
      <c r="I6" s="103"/>
      <c r="J6" s="104"/>
      <c r="K6" s="110"/>
      <c r="L6" s="111"/>
    </row>
    <row r="7" spans="1:27" ht="9.9" customHeight="1" x14ac:dyDescent="0.2">
      <c r="A7" s="15"/>
      <c r="B7" s="15"/>
      <c r="C7" s="15"/>
      <c r="D7" s="6"/>
    </row>
    <row r="8" spans="1:27" ht="24.75" customHeight="1" x14ac:dyDescent="0.2">
      <c r="A8" s="15"/>
      <c r="B8" s="15"/>
      <c r="C8" s="15"/>
      <c r="D8" s="6"/>
      <c r="F8" s="4"/>
      <c r="G8" s="5"/>
      <c r="K8" s="100" t="s">
        <v>10</v>
      </c>
      <c r="L8" s="100"/>
      <c r="M8" s="100"/>
      <c r="N8" s="16" t="s">
        <v>12</v>
      </c>
      <c r="O8" s="61"/>
      <c r="P8" s="62"/>
      <c r="Q8" t="s">
        <v>37</v>
      </c>
      <c r="R8" s="43"/>
      <c r="S8" t="s">
        <v>36</v>
      </c>
      <c r="T8" s="43"/>
      <c r="U8" t="s">
        <v>35</v>
      </c>
    </row>
    <row r="9" spans="1:27" ht="9.9" customHeight="1" thickBot="1" x14ac:dyDescent="0.25">
      <c r="A9" s="5"/>
      <c r="F9" s="5"/>
    </row>
    <row r="10" spans="1:27" ht="5.0999999999999996" customHeight="1" x14ac:dyDescent="0.2">
      <c r="A10" s="29"/>
      <c r="B10" s="32"/>
      <c r="C10" s="33"/>
      <c r="D10" s="32"/>
      <c r="E10" s="33"/>
      <c r="F10" s="31"/>
      <c r="G10" s="32"/>
      <c r="H10" s="33"/>
      <c r="I10" s="30"/>
      <c r="J10" s="32"/>
      <c r="K10" s="33"/>
      <c r="L10" s="32"/>
      <c r="M10" s="33"/>
      <c r="N10" s="30"/>
      <c r="O10" s="32"/>
      <c r="P10" s="33"/>
      <c r="Q10" s="32"/>
      <c r="R10" s="33"/>
      <c r="S10" s="32"/>
      <c r="T10" s="33"/>
      <c r="U10" s="32"/>
    </row>
    <row r="11" spans="1:27" ht="15" customHeight="1" x14ac:dyDescent="0.2">
      <c r="A11" s="81" t="s">
        <v>24</v>
      </c>
      <c r="B11" s="81"/>
      <c r="C11" s="81" t="s">
        <v>28</v>
      </c>
      <c r="D11" s="81"/>
      <c r="E11" s="81" t="s">
        <v>3</v>
      </c>
      <c r="F11" s="81"/>
      <c r="G11" s="81"/>
      <c r="H11" s="81" t="s">
        <v>4</v>
      </c>
      <c r="I11" s="81"/>
      <c r="J11" s="81"/>
      <c r="K11" s="81" t="s">
        <v>6</v>
      </c>
      <c r="L11" s="81"/>
      <c r="M11" s="81" t="s">
        <v>5</v>
      </c>
      <c r="N11" s="81"/>
      <c r="O11" s="81"/>
      <c r="P11" s="78" t="s">
        <v>31</v>
      </c>
      <c r="Q11" s="79"/>
      <c r="R11" s="78" t="s">
        <v>32</v>
      </c>
      <c r="S11" s="78"/>
      <c r="T11" s="78" t="s">
        <v>33</v>
      </c>
      <c r="U11" s="78"/>
    </row>
    <row r="12" spans="1:27" ht="30" customHeight="1" x14ac:dyDescent="0.2">
      <c r="A12" s="81"/>
      <c r="B12" s="81"/>
      <c r="C12" s="81"/>
      <c r="D12" s="81"/>
      <c r="E12" s="19"/>
      <c r="G12" s="20"/>
      <c r="H12" s="19"/>
      <c r="J12" s="20"/>
      <c r="K12" s="107" t="s">
        <v>25</v>
      </c>
      <c r="L12" s="107"/>
      <c r="M12" s="19"/>
      <c r="O12" s="20"/>
      <c r="P12" s="81" t="s">
        <v>42</v>
      </c>
      <c r="Q12" s="81"/>
      <c r="R12" s="81" t="s">
        <v>34</v>
      </c>
      <c r="S12" s="81"/>
      <c r="T12" s="81" t="s">
        <v>43</v>
      </c>
      <c r="U12" s="81"/>
      <c r="AA12" t="s">
        <v>21</v>
      </c>
    </row>
    <row r="13" spans="1:27" ht="20.100000000000001" customHeight="1" thickBot="1" x14ac:dyDescent="0.25">
      <c r="A13" s="17"/>
      <c r="B13" s="23"/>
      <c r="C13" s="76" t="s">
        <v>29</v>
      </c>
      <c r="D13" s="76"/>
      <c r="E13" s="21" t="s">
        <v>26</v>
      </c>
      <c r="F13" s="18" t="s">
        <v>12</v>
      </c>
      <c r="G13" s="22" t="s">
        <v>27</v>
      </c>
      <c r="H13" s="21" t="s">
        <v>26</v>
      </c>
      <c r="I13" s="18" t="s">
        <v>12</v>
      </c>
      <c r="J13" s="22" t="s">
        <v>27</v>
      </c>
      <c r="K13" s="76"/>
      <c r="L13" s="76"/>
      <c r="M13" s="21" t="s">
        <v>26</v>
      </c>
      <c r="N13" s="18" t="s">
        <v>12</v>
      </c>
      <c r="O13" s="22" t="s">
        <v>27</v>
      </c>
      <c r="P13" s="76" t="s">
        <v>30</v>
      </c>
      <c r="Q13" s="76"/>
      <c r="R13" s="82"/>
      <c r="S13" s="82"/>
      <c r="T13" s="76" t="s">
        <v>30</v>
      </c>
      <c r="U13" s="76"/>
      <c r="AA13" t="s">
        <v>22</v>
      </c>
    </row>
    <row r="14" spans="1:27" ht="30" customHeight="1" x14ac:dyDescent="0.2">
      <c r="A14" s="106"/>
      <c r="B14" s="106"/>
      <c r="C14" s="90"/>
      <c r="D14" s="90"/>
      <c r="E14" s="46"/>
      <c r="F14" s="48" t="s">
        <v>12</v>
      </c>
      <c r="G14" s="50"/>
      <c r="H14" s="46"/>
      <c r="I14" s="48" t="s">
        <v>12</v>
      </c>
      <c r="J14" s="50"/>
      <c r="K14" s="84"/>
      <c r="L14" s="84"/>
      <c r="M14" s="25" t="str">
        <f>IF(OR(H14="",K14=1,K14="生")=TRUE,"",INT(((H14*60+J14)-(E14*60+G14))/60))</f>
        <v/>
      </c>
      <c r="N14" s="44" t="str">
        <f>IF(M14="","","：")</f>
        <v/>
      </c>
      <c r="O14" s="27" t="str">
        <f>IF(OR(H14="",K14=1,K14="生")=TRUE,"",MOD((H14*60+J14)-(E14*60+G14),60))</f>
        <v/>
      </c>
      <c r="P14" s="87"/>
      <c r="Q14" s="87"/>
      <c r="R14" s="85"/>
      <c r="S14" s="85"/>
      <c r="T14" s="77" t="str">
        <f>IF(K14="","",IF(OR(K14=1,K14="生")=TRUE,"0.875未満",IF(P14="","0.875未満",IF(ISNUMBER(P14)=FALSE,"0.875未満",IF(ROUNDDOWN(P14*R14,3)=0,"0.875未満",ROUNDDOWN(P14*R14,3))))))</f>
        <v/>
      </c>
      <c r="U14" s="77"/>
      <c r="Z14" s="7"/>
      <c r="AA14" t="e">
        <f t="shared" ref="AA14:AA23" si="0">SUBSTITUTE(T14,"0.875未満",0)*1</f>
        <v>#VALUE!</v>
      </c>
    </row>
    <row r="15" spans="1:27" ht="30" customHeight="1" x14ac:dyDescent="0.2">
      <c r="A15" s="89"/>
      <c r="B15" s="89"/>
      <c r="C15" s="91"/>
      <c r="D15" s="91"/>
      <c r="E15" s="47"/>
      <c r="F15" s="49" t="s">
        <v>0</v>
      </c>
      <c r="G15" s="51"/>
      <c r="H15" s="47"/>
      <c r="I15" s="49" t="s">
        <v>0</v>
      </c>
      <c r="J15" s="51"/>
      <c r="K15" s="86"/>
      <c r="L15" s="86"/>
      <c r="M15" s="26" t="str">
        <f t="shared" ref="M15:M23" si="1">IF(OR(H15="",K15=1,K15="生")=TRUE,"",INT(((H15*60+J15)-(E15*60+G15))/60))</f>
        <v/>
      </c>
      <c r="N15" s="45" t="str">
        <f t="shared" ref="N15:N23" si="2">IF(M15="","","：")</f>
        <v/>
      </c>
      <c r="O15" s="28" t="str">
        <f t="shared" ref="O15:O23" si="3">IF(OR(H15="",K15=1,K15="生")=TRUE,"",MOD((H15*60+J15)-(E15*60+G15),60))</f>
        <v/>
      </c>
      <c r="P15" s="83"/>
      <c r="Q15" s="83"/>
      <c r="R15" s="80"/>
      <c r="S15" s="80"/>
      <c r="T15" s="77" t="str">
        <f>IF(K15="","",IF(OR(K15=1,K15="生")=TRUE,"0.875未満",IF(P15="","0.875未満",IF(ISNUMBER(P15)=FALSE,"0.875未満",IF(ROUNDDOWN(P15*R15,3)=0,"0.875未満",ROUNDDOWN(P15*R15,3))))))</f>
        <v/>
      </c>
      <c r="U15" s="77"/>
      <c r="Z15" s="7"/>
      <c r="AA15" t="e">
        <f t="shared" si="0"/>
        <v>#VALUE!</v>
      </c>
    </row>
    <row r="16" spans="1:27" ht="30" customHeight="1" x14ac:dyDescent="0.2">
      <c r="A16" s="89"/>
      <c r="B16" s="89"/>
      <c r="C16" s="91"/>
      <c r="D16" s="91"/>
      <c r="E16" s="47"/>
      <c r="F16" s="49" t="s">
        <v>0</v>
      </c>
      <c r="G16" s="51"/>
      <c r="H16" s="47"/>
      <c r="I16" s="49" t="s">
        <v>0</v>
      </c>
      <c r="J16" s="51"/>
      <c r="K16" s="88"/>
      <c r="L16" s="88"/>
      <c r="M16" s="26" t="str">
        <f t="shared" si="1"/>
        <v/>
      </c>
      <c r="N16" s="45" t="str">
        <f t="shared" si="2"/>
        <v/>
      </c>
      <c r="O16" s="28" t="str">
        <f t="shared" si="3"/>
        <v/>
      </c>
      <c r="P16" s="83"/>
      <c r="Q16" s="83"/>
      <c r="R16" s="80"/>
      <c r="S16" s="80"/>
      <c r="T16" s="77" t="str">
        <f t="shared" ref="T16:T23" si="4">IF(K16="","",IF(OR(K16=1,K16="生")=TRUE,"0.875未満",IF(P16="","0.875未満",IF(ISNUMBER(P16)=FALSE,"0.875未満",IF(ROUNDDOWN(P16*R16,3)=0,"0.875未満",ROUNDDOWN(P16*R16,3))))))</f>
        <v/>
      </c>
      <c r="U16" s="77"/>
      <c r="Z16" s="7"/>
      <c r="AA16" t="e">
        <f t="shared" si="0"/>
        <v>#VALUE!</v>
      </c>
    </row>
    <row r="17" spans="1:29" ht="30" customHeight="1" x14ac:dyDescent="0.2">
      <c r="A17" s="89"/>
      <c r="B17" s="89"/>
      <c r="C17" s="91"/>
      <c r="D17" s="91"/>
      <c r="E17" s="47"/>
      <c r="F17" s="49" t="s">
        <v>0</v>
      </c>
      <c r="G17" s="51"/>
      <c r="H17" s="47"/>
      <c r="I17" s="49" t="s">
        <v>0</v>
      </c>
      <c r="J17" s="51"/>
      <c r="K17" s="86"/>
      <c r="L17" s="86"/>
      <c r="M17" s="26" t="str">
        <f t="shared" si="1"/>
        <v/>
      </c>
      <c r="N17" s="45" t="str">
        <f t="shared" si="2"/>
        <v/>
      </c>
      <c r="O17" s="28" t="str">
        <f t="shared" si="3"/>
        <v/>
      </c>
      <c r="P17" s="83"/>
      <c r="Q17" s="83"/>
      <c r="R17" s="80"/>
      <c r="S17" s="80"/>
      <c r="T17" s="77" t="str">
        <f t="shared" si="4"/>
        <v/>
      </c>
      <c r="U17" s="77"/>
      <c r="Z17" s="7"/>
      <c r="AA17" t="e">
        <f t="shared" si="0"/>
        <v>#VALUE!</v>
      </c>
    </row>
    <row r="18" spans="1:29" ht="30" customHeight="1" x14ac:dyDescent="0.2">
      <c r="A18" s="89"/>
      <c r="B18" s="89"/>
      <c r="C18" s="91"/>
      <c r="D18" s="91"/>
      <c r="E18" s="47"/>
      <c r="F18" s="49" t="s">
        <v>0</v>
      </c>
      <c r="G18" s="51"/>
      <c r="H18" s="47"/>
      <c r="I18" s="49" t="s">
        <v>0</v>
      </c>
      <c r="J18" s="51"/>
      <c r="K18" s="86"/>
      <c r="L18" s="86"/>
      <c r="M18" s="26" t="str">
        <f t="shared" si="1"/>
        <v/>
      </c>
      <c r="N18" s="45" t="str">
        <f t="shared" si="2"/>
        <v/>
      </c>
      <c r="O18" s="28" t="str">
        <f t="shared" si="3"/>
        <v/>
      </c>
      <c r="P18" s="83"/>
      <c r="Q18" s="83"/>
      <c r="R18" s="80"/>
      <c r="S18" s="80"/>
      <c r="T18" s="77" t="str">
        <f t="shared" si="4"/>
        <v/>
      </c>
      <c r="U18" s="77"/>
      <c r="Z18" s="7"/>
      <c r="AA18" t="e">
        <f t="shared" si="0"/>
        <v>#VALUE!</v>
      </c>
      <c r="AC18" s="8"/>
    </row>
    <row r="19" spans="1:29" ht="30" customHeight="1" x14ac:dyDescent="0.2">
      <c r="A19" s="89"/>
      <c r="B19" s="89"/>
      <c r="C19" s="91"/>
      <c r="D19" s="91"/>
      <c r="E19" s="47"/>
      <c r="F19" s="49" t="s">
        <v>0</v>
      </c>
      <c r="G19" s="51"/>
      <c r="H19" s="47"/>
      <c r="I19" s="49" t="s">
        <v>0</v>
      </c>
      <c r="J19" s="51"/>
      <c r="K19" s="86"/>
      <c r="L19" s="86"/>
      <c r="M19" s="26" t="str">
        <f t="shared" si="1"/>
        <v/>
      </c>
      <c r="N19" s="45" t="str">
        <f t="shared" si="2"/>
        <v/>
      </c>
      <c r="O19" s="28" t="str">
        <f t="shared" si="3"/>
        <v/>
      </c>
      <c r="P19" s="83"/>
      <c r="Q19" s="83"/>
      <c r="R19" s="80"/>
      <c r="S19" s="80"/>
      <c r="T19" s="77" t="str">
        <f t="shared" si="4"/>
        <v/>
      </c>
      <c r="U19" s="77"/>
      <c r="Z19" s="7"/>
      <c r="AA19" t="e">
        <f t="shared" si="0"/>
        <v>#VALUE!</v>
      </c>
    </row>
    <row r="20" spans="1:29" ht="30" customHeight="1" x14ac:dyDescent="0.2">
      <c r="A20" s="89"/>
      <c r="B20" s="89"/>
      <c r="C20" s="91"/>
      <c r="D20" s="91"/>
      <c r="E20" s="47"/>
      <c r="F20" s="49" t="s">
        <v>0</v>
      </c>
      <c r="G20" s="51"/>
      <c r="H20" s="47"/>
      <c r="I20" s="49" t="s">
        <v>0</v>
      </c>
      <c r="J20" s="51"/>
      <c r="K20" s="86"/>
      <c r="L20" s="86"/>
      <c r="M20" s="26" t="str">
        <f t="shared" si="1"/>
        <v/>
      </c>
      <c r="N20" s="45" t="str">
        <f t="shared" si="2"/>
        <v/>
      </c>
      <c r="O20" s="28" t="str">
        <f t="shared" si="3"/>
        <v/>
      </c>
      <c r="P20" s="83"/>
      <c r="Q20" s="83"/>
      <c r="R20" s="80"/>
      <c r="S20" s="80"/>
      <c r="T20" s="77" t="str">
        <f t="shared" si="4"/>
        <v/>
      </c>
      <c r="U20" s="77"/>
      <c r="Z20" s="7"/>
      <c r="AA20" t="e">
        <f t="shared" si="0"/>
        <v>#VALUE!</v>
      </c>
    </row>
    <row r="21" spans="1:29" ht="30" customHeight="1" x14ac:dyDescent="0.2">
      <c r="A21" s="89"/>
      <c r="B21" s="89"/>
      <c r="C21" s="91"/>
      <c r="D21" s="91"/>
      <c r="E21" s="47"/>
      <c r="F21" s="49" t="s">
        <v>0</v>
      </c>
      <c r="G21" s="51"/>
      <c r="H21" s="47"/>
      <c r="I21" s="49" t="s">
        <v>0</v>
      </c>
      <c r="J21" s="51"/>
      <c r="K21" s="86"/>
      <c r="L21" s="86"/>
      <c r="M21" s="26" t="str">
        <f t="shared" si="1"/>
        <v/>
      </c>
      <c r="N21" s="45" t="str">
        <f t="shared" si="2"/>
        <v/>
      </c>
      <c r="O21" s="28" t="str">
        <f t="shared" si="3"/>
        <v/>
      </c>
      <c r="P21" s="83"/>
      <c r="Q21" s="83"/>
      <c r="R21" s="80"/>
      <c r="S21" s="80"/>
      <c r="T21" s="77" t="str">
        <f t="shared" si="4"/>
        <v/>
      </c>
      <c r="U21" s="77"/>
      <c r="Z21" s="7"/>
      <c r="AA21" t="e">
        <f t="shared" si="0"/>
        <v>#VALUE!</v>
      </c>
    </row>
    <row r="22" spans="1:29" ht="30" customHeight="1" x14ac:dyDescent="0.2">
      <c r="A22" s="89"/>
      <c r="B22" s="89"/>
      <c r="C22" s="91"/>
      <c r="D22" s="91"/>
      <c r="E22" s="47"/>
      <c r="F22" s="49" t="s">
        <v>0</v>
      </c>
      <c r="G22" s="51"/>
      <c r="H22" s="47"/>
      <c r="I22" s="49" t="s">
        <v>0</v>
      </c>
      <c r="J22" s="51"/>
      <c r="K22" s="86"/>
      <c r="L22" s="86"/>
      <c r="M22" s="26" t="str">
        <f t="shared" si="1"/>
        <v/>
      </c>
      <c r="N22" s="45" t="str">
        <f t="shared" si="2"/>
        <v/>
      </c>
      <c r="O22" s="28" t="str">
        <f t="shared" si="3"/>
        <v/>
      </c>
      <c r="P22" s="83"/>
      <c r="Q22" s="83"/>
      <c r="R22" s="80"/>
      <c r="S22" s="80"/>
      <c r="T22" s="77" t="str">
        <f t="shared" si="4"/>
        <v/>
      </c>
      <c r="U22" s="77"/>
      <c r="Z22" s="7"/>
      <c r="AA22" t="e">
        <f t="shared" si="0"/>
        <v>#VALUE!</v>
      </c>
    </row>
    <row r="23" spans="1:29" ht="30" customHeight="1" x14ac:dyDescent="0.2">
      <c r="A23" s="89"/>
      <c r="B23" s="89"/>
      <c r="C23" s="91"/>
      <c r="D23" s="91"/>
      <c r="E23" s="47"/>
      <c r="F23" s="49" t="s">
        <v>0</v>
      </c>
      <c r="G23" s="51"/>
      <c r="H23" s="47"/>
      <c r="I23" s="49" t="s">
        <v>0</v>
      </c>
      <c r="J23" s="51"/>
      <c r="K23" s="86"/>
      <c r="L23" s="86"/>
      <c r="M23" s="26" t="str">
        <f t="shared" si="1"/>
        <v/>
      </c>
      <c r="N23" s="45" t="str">
        <f t="shared" si="2"/>
        <v/>
      </c>
      <c r="O23" s="28" t="str">
        <f t="shared" si="3"/>
        <v/>
      </c>
      <c r="P23" s="83"/>
      <c r="Q23" s="83"/>
      <c r="R23" s="80"/>
      <c r="S23" s="80"/>
      <c r="T23" s="77" t="str">
        <f t="shared" si="4"/>
        <v/>
      </c>
      <c r="U23" s="77"/>
      <c r="Z23" s="7"/>
      <c r="AA23" t="e">
        <f t="shared" si="0"/>
        <v>#VALUE!</v>
      </c>
    </row>
    <row r="24" spans="1:29" ht="20.100000000000001" customHeight="1" x14ac:dyDescent="0.2">
      <c r="C24" s="8"/>
      <c r="D24" s="9"/>
      <c r="F24" s="9"/>
    </row>
    <row r="25" spans="1:29" ht="24.9" customHeight="1" x14ac:dyDescent="0.2">
      <c r="A25" s="64" t="s">
        <v>13</v>
      </c>
      <c r="B25" s="64"/>
      <c r="C25" s="64"/>
      <c r="D25" s="65"/>
      <c r="E25" s="66" t="str">
        <f>IF(T23="","",IF(LARGE(AA14:AA23,5)=0,"0.875未満",LARGE(AA14:AA23,5)))</f>
        <v/>
      </c>
      <c r="F25" s="66"/>
      <c r="G25" s="66"/>
      <c r="H25" s="66" t="str">
        <f>IF(T23="","",IF(LARGE(AA14:AA23,6)=0,"0.875未満",LARGE(AA14:AA23,6)))</f>
        <v/>
      </c>
      <c r="I25" s="66"/>
      <c r="J25" s="66"/>
      <c r="K25" s="67" t="s">
        <v>14</v>
      </c>
      <c r="L25" s="68"/>
      <c r="M25" s="68"/>
      <c r="O25" s="66" t="str">
        <f>IF(T23="","",IF(OR(E25="0.875未満",H25="0.875未満")=TRUE,"試験不成立",ROUNDDOWN(SUM(E25:J25)/2,3)))</f>
        <v/>
      </c>
      <c r="P25" s="66"/>
      <c r="Q25" s="66"/>
      <c r="R25" s="67" t="str">
        <f>IF(O25="試験不成立","","（MU/mL）　")</f>
        <v>（MU/mL）　</v>
      </c>
      <c r="S25" s="68"/>
      <c r="T25" s="68"/>
    </row>
    <row r="26" spans="1:29" ht="20.100000000000001" customHeight="1" x14ac:dyDescent="0.2"/>
    <row r="27" spans="1:29" ht="20.100000000000001" customHeight="1" x14ac:dyDescent="0.2">
      <c r="A27" s="24" t="s">
        <v>15</v>
      </c>
      <c r="B27" s="11"/>
      <c r="C27" s="11"/>
      <c r="J27" s="70" t="s">
        <v>16</v>
      </c>
      <c r="K27" s="70"/>
    </row>
    <row r="28" spans="1:29" ht="9.9" customHeight="1" x14ac:dyDescent="0.2">
      <c r="A28" s="11"/>
      <c r="B28" s="11"/>
      <c r="D28" s="12"/>
      <c r="E28" s="10"/>
      <c r="F28" s="8"/>
      <c r="G28" s="10"/>
      <c r="H28" s="10"/>
      <c r="I28" s="10"/>
      <c r="J28" s="70"/>
      <c r="K28" s="70"/>
      <c r="L28" s="10"/>
      <c r="M28" s="10"/>
      <c r="O28" s="10"/>
      <c r="P28" s="10"/>
      <c r="Q28" s="10"/>
      <c r="R28" s="10"/>
      <c r="S28" s="10"/>
      <c r="T28" s="10"/>
      <c r="U28" s="10"/>
    </row>
    <row r="29" spans="1:29" ht="24.9" customHeight="1" x14ac:dyDescent="0.2">
      <c r="A29" s="11"/>
      <c r="B29" s="11"/>
      <c r="D29" s="72">
        <v>0.45</v>
      </c>
      <c r="E29" s="73"/>
      <c r="F29" s="74"/>
      <c r="G29" s="68" t="s">
        <v>41</v>
      </c>
      <c r="H29" s="68"/>
      <c r="I29" s="71"/>
      <c r="J29" s="69" t="str">
        <f>IF(K6="","",ROUND(K5/(+K5+K6),2))</f>
        <v/>
      </c>
      <c r="K29" s="69"/>
      <c r="L29" s="68" t="s">
        <v>17</v>
      </c>
      <c r="M29" s="68"/>
      <c r="O29" s="66" t="str">
        <f>IF(ISERROR(ROUNDDOWN(D29*J29,3))=TRUE,"",ROUNDDOWN(D29*J29,3))</f>
        <v/>
      </c>
      <c r="P29" s="66"/>
      <c r="Q29" s="66"/>
      <c r="R29" s="68" t="s">
        <v>40</v>
      </c>
      <c r="S29" s="68"/>
      <c r="T29" s="68"/>
      <c r="U29" s="68"/>
    </row>
    <row r="30" spans="1:29" ht="20.100000000000001" customHeight="1" x14ac:dyDescent="0.2">
      <c r="A30" s="11"/>
      <c r="B30" s="11"/>
      <c r="D30" s="12"/>
      <c r="E30" s="10"/>
      <c r="F30" s="8"/>
      <c r="G30" s="10"/>
      <c r="J30" s="1"/>
      <c r="K30" s="1"/>
      <c r="L30" s="1"/>
      <c r="M30" s="1"/>
      <c r="N30" s="1"/>
      <c r="O30" s="1"/>
      <c r="P30" s="1"/>
      <c r="Q30" s="1"/>
      <c r="R30" s="1"/>
      <c r="S30" s="1"/>
      <c r="T30" s="1"/>
    </row>
    <row r="31" spans="1:29" ht="24.9" customHeight="1" x14ac:dyDescent="0.2">
      <c r="B31" s="2"/>
      <c r="C31" s="75" t="s">
        <v>18</v>
      </c>
      <c r="D31" s="75"/>
      <c r="E31" s="75"/>
      <c r="F31" s="75"/>
      <c r="G31" s="75"/>
      <c r="H31" s="75"/>
      <c r="I31" s="75"/>
      <c r="J31" s="75"/>
      <c r="L31" s="66" t="str">
        <f>IF(T23="","",IF(O25="試験不成立","試験不成立",ROUNDDOWN(O29/O25,3)))</f>
        <v/>
      </c>
      <c r="M31" s="66"/>
      <c r="N31" s="66"/>
      <c r="O31" s="75" t="str">
        <f>IF(L31="試験不成立","","（FDA-STX µg/MU）")</f>
        <v>（FDA-STX µg/MU）</v>
      </c>
      <c r="P31" s="75"/>
      <c r="Q31" s="75"/>
      <c r="R31" s="75"/>
      <c r="S31" s="75"/>
    </row>
    <row r="32" spans="1:29" ht="9.9" customHeight="1" x14ac:dyDescent="0.2">
      <c r="A32" s="11"/>
      <c r="B32" s="11"/>
      <c r="D32" s="12"/>
      <c r="E32" s="10"/>
      <c r="F32" s="8"/>
      <c r="G32" s="10"/>
      <c r="H32" s="10"/>
      <c r="I32" s="10"/>
      <c r="J32" s="10"/>
      <c r="K32" s="10"/>
      <c r="L32" s="10"/>
      <c r="M32" s="10"/>
      <c r="N32" s="10"/>
      <c r="O32" s="10"/>
      <c r="P32" s="10"/>
    </row>
    <row r="33" spans="1:5" ht="15" customHeight="1" x14ac:dyDescent="0.2">
      <c r="A33" s="63" t="s">
        <v>68</v>
      </c>
      <c r="B33" s="63"/>
      <c r="C33" s="13" t="s">
        <v>23</v>
      </c>
    </row>
    <row r="34" spans="1:5" ht="15" customHeight="1" x14ac:dyDescent="0.2">
      <c r="C34" s="13" t="s">
        <v>63</v>
      </c>
    </row>
    <row r="36" spans="1:5" x14ac:dyDescent="0.2">
      <c r="E36" s="14"/>
    </row>
    <row r="40" spans="1:5" x14ac:dyDescent="0.2">
      <c r="B40" s="108"/>
      <c r="C40" s="108"/>
      <c r="D40" s="108"/>
      <c r="E40" s="108"/>
    </row>
    <row r="41" spans="1:5" x14ac:dyDescent="0.2">
      <c r="B41" s="108"/>
      <c r="C41" s="108"/>
      <c r="D41" s="108"/>
      <c r="E41" s="108"/>
    </row>
    <row r="42" spans="1:5" x14ac:dyDescent="0.2">
      <c r="B42" s="108"/>
      <c r="C42" s="108"/>
      <c r="D42" s="108"/>
      <c r="E42" s="108"/>
    </row>
    <row r="43" spans="1:5" x14ac:dyDescent="0.2">
      <c r="B43" s="108"/>
      <c r="C43" s="108"/>
      <c r="D43" s="108"/>
      <c r="E43" s="108"/>
    </row>
    <row r="44" spans="1:5" x14ac:dyDescent="0.2">
      <c r="B44" s="108"/>
      <c r="C44" s="108"/>
      <c r="D44" s="108"/>
      <c r="E44" s="108"/>
    </row>
    <row r="45" spans="1:5" x14ac:dyDescent="0.2">
      <c r="B45" s="108"/>
      <c r="C45" s="108"/>
      <c r="D45" s="108"/>
      <c r="E45" s="108"/>
    </row>
    <row r="46" spans="1:5" x14ac:dyDescent="0.2">
      <c r="B46" s="108"/>
      <c r="C46" s="108"/>
      <c r="D46" s="108"/>
      <c r="E46" s="108"/>
    </row>
    <row r="47" spans="1:5" x14ac:dyDescent="0.2">
      <c r="B47" s="108"/>
      <c r="C47" s="108"/>
      <c r="D47" s="108"/>
      <c r="E47" s="108"/>
    </row>
    <row r="48" spans="1:5" x14ac:dyDescent="0.2">
      <c r="B48" s="108"/>
      <c r="C48" s="108"/>
      <c r="D48" s="108"/>
      <c r="E48" s="108"/>
    </row>
    <row r="49" spans="2:5" x14ac:dyDescent="0.2">
      <c r="B49" s="108"/>
      <c r="C49" s="108"/>
      <c r="D49" s="108"/>
      <c r="E49" s="108"/>
    </row>
  </sheetData>
  <sheetProtection algorithmName="SHA-512" hashValue="/qzxbPv5ZQ7TlIrZDo+HaQm9Pr6T7wPxFaHN2UVkm8xZfCBpASj3HDurks/jZRJV/rj493hLTcLBgrxEttgdBQ==" saltValue="fwpcq4HMuogVP6DYxyDybw==" spinCount="100000" sheet="1" selectLockedCells="1"/>
  <mergeCells count="124">
    <mergeCell ref="K8:M8"/>
    <mergeCell ref="A11:B12"/>
    <mergeCell ref="C11:D12"/>
    <mergeCell ref="E11:G11"/>
    <mergeCell ref="H11:J11"/>
    <mergeCell ref="K11:L11"/>
    <mergeCell ref="M11:O11"/>
    <mergeCell ref="O1:Q1"/>
    <mergeCell ref="R1:U1"/>
    <mergeCell ref="A3:U3"/>
    <mergeCell ref="B5:G6"/>
    <mergeCell ref="H5:J5"/>
    <mergeCell ref="K5:L5"/>
    <mergeCell ref="H6:J6"/>
    <mergeCell ref="K6:L6"/>
    <mergeCell ref="P11:Q11"/>
    <mergeCell ref="R11:S11"/>
    <mergeCell ref="T11:U11"/>
    <mergeCell ref="O8:P8"/>
    <mergeCell ref="A15:B15"/>
    <mergeCell ref="C15:D15"/>
    <mergeCell ref="K15:L15"/>
    <mergeCell ref="P15:Q15"/>
    <mergeCell ref="R15:S15"/>
    <mergeCell ref="T15:U15"/>
    <mergeCell ref="C13:D13"/>
    <mergeCell ref="P13:Q13"/>
    <mergeCell ref="R13:S13"/>
    <mergeCell ref="T13:U13"/>
    <mergeCell ref="A14:B14"/>
    <mergeCell ref="C14:D14"/>
    <mergeCell ref="K14:L14"/>
    <mergeCell ref="P14:Q14"/>
    <mergeCell ref="R14:S14"/>
    <mergeCell ref="T14:U14"/>
    <mergeCell ref="K12:L13"/>
    <mergeCell ref="P12:Q12"/>
    <mergeCell ref="R12:S12"/>
    <mergeCell ref="T12:U12"/>
    <mergeCell ref="A17:B17"/>
    <mergeCell ref="C17:D17"/>
    <mergeCell ref="K17:L17"/>
    <mergeCell ref="P17:Q17"/>
    <mergeCell ref="R17:S17"/>
    <mergeCell ref="T17:U17"/>
    <mergeCell ref="A16:B16"/>
    <mergeCell ref="C16:D16"/>
    <mergeCell ref="K16:L16"/>
    <mergeCell ref="P16:Q16"/>
    <mergeCell ref="R16:S16"/>
    <mergeCell ref="T16:U16"/>
    <mergeCell ref="A19:B19"/>
    <mergeCell ref="C19:D19"/>
    <mergeCell ref="K19:L19"/>
    <mergeCell ref="P19:Q19"/>
    <mergeCell ref="R19:S19"/>
    <mergeCell ref="T19:U19"/>
    <mergeCell ref="A18:B18"/>
    <mergeCell ref="C18:D18"/>
    <mergeCell ref="K18:L18"/>
    <mergeCell ref="P18:Q18"/>
    <mergeCell ref="R18:S18"/>
    <mergeCell ref="T18:U18"/>
    <mergeCell ref="A21:B21"/>
    <mergeCell ref="C21:D21"/>
    <mergeCell ref="K21:L21"/>
    <mergeCell ref="P21:Q21"/>
    <mergeCell ref="R21:S21"/>
    <mergeCell ref="T21:U21"/>
    <mergeCell ref="A20:B20"/>
    <mergeCell ref="C20:D20"/>
    <mergeCell ref="K20:L20"/>
    <mergeCell ref="P20:Q20"/>
    <mergeCell ref="R20:S20"/>
    <mergeCell ref="T20:U20"/>
    <mergeCell ref="R25:T25"/>
    <mergeCell ref="A23:B23"/>
    <mergeCell ref="C23:D23"/>
    <mergeCell ref="K23:L23"/>
    <mergeCell ref="P23:Q23"/>
    <mergeCell ref="R23:S23"/>
    <mergeCell ref="T23:U23"/>
    <mergeCell ref="A22:B22"/>
    <mergeCell ref="C22:D22"/>
    <mergeCell ref="K22:L22"/>
    <mergeCell ref="P22:Q22"/>
    <mergeCell ref="R22:S22"/>
    <mergeCell ref="T22:U22"/>
    <mergeCell ref="J27:K28"/>
    <mergeCell ref="D29:F29"/>
    <mergeCell ref="G29:I29"/>
    <mergeCell ref="J29:K29"/>
    <mergeCell ref="A25:D25"/>
    <mergeCell ref="E25:G25"/>
    <mergeCell ref="H25:J25"/>
    <mergeCell ref="K25:M25"/>
    <mergeCell ref="O25:Q25"/>
    <mergeCell ref="D41:E41"/>
    <mergeCell ref="D42:E42"/>
    <mergeCell ref="D43:E43"/>
    <mergeCell ref="R29:U29"/>
    <mergeCell ref="C31:J31"/>
    <mergeCell ref="L31:N31"/>
    <mergeCell ref="O31:S31"/>
    <mergeCell ref="L29:M29"/>
    <mergeCell ref="O29:Q29"/>
    <mergeCell ref="B41:C41"/>
    <mergeCell ref="A33:B33"/>
    <mergeCell ref="B40:C40"/>
    <mergeCell ref="D40:E40"/>
    <mergeCell ref="D47:E47"/>
    <mergeCell ref="D48:E48"/>
    <mergeCell ref="D49:E49"/>
    <mergeCell ref="B47:C47"/>
    <mergeCell ref="B48:C48"/>
    <mergeCell ref="B49:C49"/>
    <mergeCell ref="B42:C42"/>
    <mergeCell ref="B43:C43"/>
    <mergeCell ref="B44:C44"/>
    <mergeCell ref="B45:C45"/>
    <mergeCell ref="B46:C46"/>
    <mergeCell ref="D44:E44"/>
    <mergeCell ref="D45:E45"/>
    <mergeCell ref="D46:E46"/>
  </mergeCells>
  <phoneticPr fontId="2"/>
  <conditionalFormatting sqref="K14:K23">
    <cfRule type="cellIs" dxfId="7" priority="1" stopIfTrue="1" operator="equal">
      <formula>1</formula>
    </cfRule>
    <cfRule type="cellIs" dxfId="6" priority="2" stopIfTrue="1" operator="equal">
      <formula>2</formula>
    </cfRule>
  </conditionalFormatting>
  <dataValidations count="1">
    <dataValidation type="list" allowBlank="1" showInputMessage="1" sqref="K14:K23" xr:uid="{00000000-0002-0000-0400-000000000000}">
      <formula1>$AA$12:$AA$13</formula1>
    </dataValidation>
  </dataValidations>
  <printOptions horizontalCentered="1"/>
  <pageMargins left="0.59055118110236227" right="0.19685039370078741" top="0.78740157480314965" bottom="0.59055118110236227" header="0.39370078740157483" footer="0.39370078740157483"/>
  <pageSetup paperSize="9" scale="99" orientation="portrait" r:id="rId1"/>
  <headerFooter>
    <oddHeader>&amp;L&amp;"ＭＳ Ｐ明朝,標準"返送書類 計算表 2/4&amp;R&amp;"ＭＳ Ｐ明朝,標準"調査番号 24PS</oddHeader>
  </headerFooter>
  <ignoredErrors>
    <ignoredError sqref="N14:N2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9"/>
  <sheetViews>
    <sheetView view="pageBreakPreview" topLeftCell="A2" zoomScaleNormal="110" zoomScaleSheetLayoutView="100" workbookViewId="0">
      <selection activeCell="K6" sqref="K6:L6"/>
    </sheetView>
  </sheetViews>
  <sheetFormatPr defaultColWidth="4.6640625" defaultRowHeight="13.2" x14ac:dyDescent="0.2"/>
  <cols>
    <col min="1" max="1" width="2.6640625" customWidth="1"/>
    <col min="2" max="4" width="4.6640625" customWidth="1"/>
    <col min="5" max="5" width="5.6640625" customWidth="1"/>
    <col min="6" max="6" width="2.6640625" customWidth="1"/>
    <col min="7" max="8" width="5.6640625" customWidth="1"/>
    <col min="9" max="9" width="2.6640625" customWidth="1"/>
    <col min="10" max="10" width="5.6640625" customWidth="1"/>
    <col min="11" max="12" width="4.6640625" customWidth="1"/>
    <col min="13" max="13" width="5.6640625" customWidth="1"/>
    <col min="14" max="14" width="2.6640625" customWidth="1"/>
    <col min="15" max="15" width="5.6640625" customWidth="1"/>
    <col min="16" max="20" width="4.6640625" customWidth="1"/>
    <col min="21" max="21" width="6.6640625" customWidth="1"/>
    <col min="22" max="26" width="4.6640625" customWidth="1"/>
    <col min="27" max="27" width="4.6640625" hidden="1" customWidth="1"/>
  </cols>
  <sheetData>
    <row r="1" spans="1:27" ht="24.9" customHeight="1" x14ac:dyDescent="0.2">
      <c r="O1" s="95" t="s">
        <v>20</v>
      </c>
      <c r="P1" s="95"/>
      <c r="Q1" s="96"/>
      <c r="R1" s="109" t="str">
        <f>IF('CF1（1ページ）'!$R$1="","",'CF1（1ページ）'!$R$1)</f>
        <v/>
      </c>
      <c r="S1" s="109"/>
      <c r="T1" s="109"/>
      <c r="U1" s="109"/>
    </row>
    <row r="2" spans="1:27" ht="9.9" customHeight="1" x14ac:dyDescent="0.2"/>
    <row r="3" spans="1:27" ht="24.9" customHeight="1" x14ac:dyDescent="0.2">
      <c r="A3" s="97" t="s">
        <v>39</v>
      </c>
      <c r="B3" s="97"/>
      <c r="C3" s="97"/>
      <c r="D3" s="97"/>
      <c r="E3" s="97"/>
      <c r="F3" s="97"/>
      <c r="G3" s="97"/>
      <c r="H3" s="97"/>
      <c r="I3" s="97"/>
      <c r="J3" s="97"/>
      <c r="K3" s="97"/>
      <c r="L3" s="97"/>
      <c r="M3" s="97"/>
      <c r="N3" s="97"/>
      <c r="O3" s="97"/>
      <c r="P3" s="97"/>
      <c r="Q3" s="97"/>
      <c r="R3" s="97"/>
      <c r="S3" s="97"/>
      <c r="T3" s="97"/>
      <c r="U3" s="97"/>
    </row>
    <row r="4" spans="1:27" ht="9.9" customHeight="1" thickBot="1" x14ac:dyDescent="0.25">
      <c r="A4" s="3"/>
    </row>
    <row r="5" spans="1:27" ht="20.100000000000001" customHeight="1" x14ac:dyDescent="0.2">
      <c r="B5" s="105" t="s">
        <v>45</v>
      </c>
      <c r="C5" s="105"/>
      <c r="D5" s="105"/>
      <c r="E5" s="105"/>
      <c r="F5" s="105"/>
      <c r="G5" s="105"/>
      <c r="H5" s="103" t="s">
        <v>8</v>
      </c>
      <c r="I5" s="103"/>
      <c r="J5" s="104"/>
      <c r="K5" s="135">
        <v>8</v>
      </c>
      <c r="L5" s="136"/>
    </row>
    <row r="6" spans="1:27" ht="20.100000000000001" customHeight="1" thickBot="1" x14ac:dyDescent="0.25">
      <c r="B6" s="105"/>
      <c r="C6" s="105"/>
      <c r="D6" s="105"/>
      <c r="E6" s="105"/>
      <c r="F6" s="105"/>
      <c r="G6" s="105"/>
      <c r="H6" s="103" t="s">
        <v>9</v>
      </c>
      <c r="I6" s="103"/>
      <c r="J6" s="104"/>
      <c r="K6" s="110"/>
      <c r="L6" s="111"/>
    </row>
    <row r="7" spans="1:27" ht="9.9" customHeight="1" x14ac:dyDescent="0.2">
      <c r="A7" s="15"/>
      <c r="B7" s="15"/>
      <c r="C7" s="15"/>
      <c r="D7" s="6"/>
    </row>
    <row r="8" spans="1:27" ht="24.75" customHeight="1" x14ac:dyDescent="0.2">
      <c r="A8" s="15"/>
      <c r="B8" s="15"/>
      <c r="C8" s="15"/>
      <c r="D8" s="6"/>
      <c r="F8" s="4"/>
      <c r="G8" s="5"/>
      <c r="K8" s="100" t="s">
        <v>10</v>
      </c>
      <c r="L8" s="100"/>
      <c r="M8" s="100"/>
      <c r="N8" s="16" t="s">
        <v>12</v>
      </c>
      <c r="O8" s="61"/>
      <c r="P8" s="62"/>
      <c r="Q8" t="s">
        <v>37</v>
      </c>
      <c r="R8" s="43"/>
      <c r="S8" t="s">
        <v>36</v>
      </c>
      <c r="T8" s="43"/>
      <c r="U8" t="s">
        <v>35</v>
      </c>
    </row>
    <row r="9" spans="1:27" ht="9.9" customHeight="1" thickBot="1" x14ac:dyDescent="0.25">
      <c r="A9" s="5"/>
      <c r="F9" s="5"/>
    </row>
    <row r="10" spans="1:27" ht="5.0999999999999996" customHeight="1" x14ac:dyDescent="0.2">
      <c r="A10" s="29"/>
      <c r="B10" s="32"/>
      <c r="C10" s="33"/>
      <c r="D10" s="32"/>
      <c r="E10" s="33"/>
      <c r="F10" s="31"/>
      <c r="G10" s="32"/>
      <c r="H10" s="33"/>
      <c r="I10" s="30"/>
      <c r="J10" s="32"/>
      <c r="K10" s="33"/>
      <c r="L10" s="32"/>
      <c r="M10" s="33"/>
      <c r="N10" s="30"/>
      <c r="O10" s="32"/>
      <c r="P10" s="33"/>
      <c r="Q10" s="32"/>
      <c r="R10" s="33"/>
      <c r="S10" s="32"/>
      <c r="T10" s="33"/>
      <c r="U10" s="32"/>
    </row>
    <row r="11" spans="1:27" ht="15" customHeight="1" x14ac:dyDescent="0.2">
      <c r="A11" s="81" t="s">
        <v>24</v>
      </c>
      <c r="B11" s="81"/>
      <c r="C11" s="81" t="s">
        <v>28</v>
      </c>
      <c r="D11" s="81"/>
      <c r="E11" s="81" t="s">
        <v>3</v>
      </c>
      <c r="F11" s="81"/>
      <c r="G11" s="81"/>
      <c r="H11" s="81" t="s">
        <v>4</v>
      </c>
      <c r="I11" s="81"/>
      <c r="J11" s="81"/>
      <c r="K11" s="81" t="s">
        <v>6</v>
      </c>
      <c r="L11" s="81"/>
      <c r="M11" s="81" t="s">
        <v>5</v>
      </c>
      <c r="N11" s="81"/>
      <c r="O11" s="81"/>
      <c r="P11" s="78" t="s">
        <v>31</v>
      </c>
      <c r="Q11" s="79"/>
      <c r="R11" s="78" t="s">
        <v>32</v>
      </c>
      <c r="S11" s="78"/>
      <c r="T11" s="78" t="s">
        <v>33</v>
      </c>
      <c r="U11" s="78"/>
    </row>
    <row r="12" spans="1:27" ht="30" customHeight="1" x14ac:dyDescent="0.2">
      <c r="A12" s="81"/>
      <c r="B12" s="81"/>
      <c r="C12" s="81"/>
      <c r="D12" s="81"/>
      <c r="E12" s="19"/>
      <c r="G12" s="20"/>
      <c r="H12" s="19"/>
      <c r="J12" s="20"/>
      <c r="K12" s="107" t="s">
        <v>25</v>
      </c>
      <c r="L12" s="107"/>
      <c r="M12" s="19"/>
      <c r="O12" s="20"/>
      <c r="P12" s="81" t="s">
        <v>42</v>
      </c>
      <c r="Q12" s="81"/>
      <c r="R12" s="81" t="s">
        <v>34</v>
      </c>
      <c r="S12" s="81"/>
      <c r="T12" s="81" t="s">
        <v>43</v>
      </c>
      <c r="U12" s="81"/>
      <c r="AA12" t="s">
        <v>21</v>
      </c>
    </row>
    <row r="13" spans="1:27" ht="20.100000000000001" customHeight="1" thickBot="1" x14ac:dyDescent="0.25">
      <c r="A13" s="17"/>
      <c r="B13" s="23"/>
      <c r="C13" s="76" t="s">
        <v>29</v>
      </c>
      <c r="D13" s="76"/>
      <c r="E13" s="21" t="s">
        <v>26</v>
      </c>
      <c r="F13" s="18" t="s">
        <v>12</v>
      </c>
      <c r="G13" s="22" t="s">
        <v>27</v>
      </c>
      <c r="H13" s="21" t="s">
        <v>26</v>
      </c>
      <c r="I13" s="18" t="s">
        <v>12</v>
      </c>
      <c r="J13" s="22" t="s">
        <v>27</v>
      </c>
      <c r="K13" s="76"/>
      <c r="L13" s="76"/>
      <c r="M13" s="21" t="s">
        <v>26</v>
      </c>
      <c r="N13" s="18" t="s">
        <v>12</v>
      </c>
      <c r="O13" s="22" t="s">
        <v>27</v>
      </c>
      <c r="P13" s="76" t="s">
        <v>30</v>
      </c>
      <c r="Q13" s="76"/>
      <c r="R13" s="82"/>
      <c r="S13" s="82"/>
      <c r="T13" s="76" t="s">
        <v>30</v>
      </c>
      <c r="U13" s="76"/>
      <c r="AA13" t="s">
        <v>22</v>
      </c>
    </row>
    <row r="14" spans="1:27" ht="30" customHeight="1" x14ac:dyDescent="0.2">
      <c r="A14" s="106"/>
      <c r="B14" s="106"/>
      <c r="C14" s="90"/>
      <c r="D14" s="90"/>
      <c r="E14" s="46"/>
      <c r="F14" s="48" t="s">
        <v>0</v>
      </c>
      <c r="G14" s="50"/>
      <c r="H14" s="46"/>
      <c r="I14" s="48" t="s">
        <v>0</v>
      </c>
      <c r="J14" s="50"/>
      <c r="K14" s="84"/>
      <c r="L14" s="84"/>
      <c r="M14" s="25" t="str">
        <f>IF(OR(H14="",K14=1,K14="生")=TRUE,"",INT(((H14*60+J14)-(E14*60+G14))/60))</f>
        <v/>
      </c>
      <c r="N14" s="44" t="str">
        <f>IF(M14="","","：")</f>
        <v/>
      </c>
      <c r="O14" s="27" t="str">
        <f>IF(OR(H14="",K14=1,K14="生")=TRUE,"",MOD((H14*60+J14)-(E14*60+G14),60))</f>
        <v/>
      </c>
      <c r="P14" s="87"/>
      <c r="Q14" s="87"/>
      <c r="R14" s="85"/>
      <c r="S14" s="85"/>
      <c r="T14" s="133" t="str">
        <f>IF(K14="","",IF(OR(K14=1,K14="生")=TRUE,"0.875未満",IF(P14="","0.875未満",IF(ISNUMBER(P14)=FALSE,"0.875未満",IF(ROUNDDOWN(P14*R14,3)=0,"0.875未満",ROUNDDOWN(P14*R14,3))))))</f>
        <v/>
      </c>
      <c r="U14" s="134"/>
      <c r="Z14" s="7"/>
      <c r="AA14" t="e">
        <f t="shared" ref="AA14:AA23" si="0">SUBSTITUTE(T14,"0.875未満",0)*1</f>
        <v>#VALUE!</v>
      </c>
    </row>
    <row r="15" spans="1:27" ht="30" customHeight="1" x14ac:dyDescent="0.2">
      <c r="A15" s="89"/>
      <c r="B15" s="89"/>
      <c r="C15" s="91"/>
      <c r="D15" s="91"/>
      <c r="E15" s="47"/>
      <c r="F15" s="49" t="s">
        <v>0</v>
      </c>
      <c r="G15" s="51"/>
      <c r="H15" s="47"/>
      <c r="I15" s="49" t="s">
        <v>0</v>
      </c>
      <c r="J15" s="51"/>
      <c r="K15" s="86"/>
      <c r="L15" s="86"/>
      <c r="M15" s="26" t="str">
        <f t="shared" ref="M15:M23" si="1">IF(OR(H15="",K15=1,K15="生")=TRUE,"",INT(((H15*60+J15)-(E15*60+G15))/60))</f>
        <v/>
      </c>
      <c r="N15" s="45" t="str">
        <f t="shared" ref="N15:N23" si="2">IF(M15="","","：")</f>
        <v/>
      </c>
      <c r="O15" s="28" t="str">
        <f t="shared" ref="O15:O23" si="3">IF(OR(H15="",K15=1,K15="生")=TRUE,"",MOD((H15*60+J15)-(E15*60+G15),60))</f>
        <v/>
      </c>
      <c r="P15" s="83"/>
      <c r="Q15" s="83"/>
      <c r="R15" s="80"/>
      <c r="S15" s="80"/>
      <c r="T15" s="131" t="str">
        <f>IF(K15="","",IF(OR(K15=1,K15="生")=TRUE,"0.875未満",IF(P15="","0.875未満",IF(ISNUMBER(P15)=FALSE,"0.875未満",IF(ROUNDDOWN(P15*R15,3)=0,"0.875未満",ROUNDDOWN(P15*R15,3))))))</f>
        <v/>
      </c>
      <c r="U15" s="132"/>
      <c r="Z15" s="7"/>
      <c r="AA15" t="e">
        <f t="shared" si="0"/>
        <v>#VALUE!</v>
      </c>
    </row>
    <row r="16" spans="1:27" ht="30" customHeight="1" x14ac:dyDescent="0.2">
      <c r="A16" s="89"/>
      <c r="B16" s="89"/>
      <c r="C16" s="91"/>
      <c r="D16" s="91"/>
      <c r="E16" s="47"/>
      <c r="F16" s="49" t="s">
        <v>0</v>
      </c>
      <c r="G16" s="51"/>
      <c r="H16" s="47"/>
      <c r="I16" s="49" t="s">
        <v>0</v>
      </c>
      <c r="J16" s="51"/>
      <c r="K16" s="88"/>
      <c r="L16" s="88"/>
      <c r="M16" s="26" t="str">
        <f t="shared" si="1"/>
        <v/>
      </c>
      <c r="N16" s="45" t="str">
        <f t="shared" si="2"/>
        <v/>
      </c>
      <c r="O16" s="28" t="str">
        <f t="shared" si="3"/>
        <v/>
      </c>
      <c r="P16" s="83"/>
      <c r="Q16" s="83"/>
      <c r="R16" s="80"/>
      <c r="S16" s="80"/>
      <c r="T16" s="131" t="str">
        <f t="shared" ref="T16:T23" si="4">IF(K16="","",IF(OR(K16=1,K16="生")=TRUE,"0.875未満",IF(P16="","0.875未満",IF(ISNUMBER(P16)=FALSE,"0.875未満",IF(ROUNDDOWN(P16*R16,3)=0,"0.875未満",ROUNDDOWN(P16*R16,3))))))</f>
        <v/>
      </c>
      <c r="U16" s="132"/>
      <c r="Z16" s="7"/>
      <c r="AA16" t="e">
        <f t="shared" si="0"/>
        <v>#VALUE!</v>
      </c>
    </row>
    <row r="17" spans="1:29" ht="30" customHeight="1" x14ac:dyDescent="0.2">
      <c r="A17" s="89"/>
      <c r="B17" s="89"/>
      <c r="C17" s="91"/>
      <c r="D17" s="91"/>
      <c r="E17" s="47"/>
      <c r="F17" s="49" t="s">
        <v>0</v>
      </c>
      <c r="G17" s="51"/>
      <c r="H17" s="47"/>
      <c r="I17" s="49" t="s">
        <v>0</v>
      </c>
      <c r="J17" s="51"/>
      <c r="K17" s="86"/>
      <c r="L17" s="86"/>
      <c r="M17" s="26" t="str">
        <f t="shared" si="1"/>
        <v/>
      </c>
      <c r="N17" s="45" t="str">
        <f t="shared" si="2"/>
        <v/>
      </c>
      <c r="O17" s="28" t="str">
        <f t="shared" si="3"/>
        <v/>
      </c>
      <c r="P17" s="83"/>
      <c r="Q17" s="83"/>
      <c r="R17" s="80"/>
      <c r="S17" s="80"/>
      <c r="T17" s="131" t="str">
        <f t="shared" si="4"/>
        <v/>
      </c>
      <c r="U17" s="132"/>
      <c r="Z17" s="7"/>
      <c r="AA17" t="e">
        <f t="shared" si="0"/>
        <v>#VALUE!</v>
      </c>
    </row>
    <row r="18" spans="1:29" ht="30" customHeight="1" x14ac:dyDescent="0.2">
      <c r="A18" s="89"/>
      <c r="B18" s="89"/>
      <c r="C18" s="91"/>
      <c r="D18" s="91"/>
      <c r="E18" s="47"/>
      <c r="F18" s="49" t="s">
        <v>0</v>
      </c>
      <c r="G18" s="51"/>
      <c r="H18" s="47"/>
      <c r="I18" s="49" t="s">
        <v>0</v>
      </c>
      <c r="J18" s="51"/>
      <c r="K18" s="86"/>
      <c r="L18" s="86"/>
      <c r="M18" s="26" t="str">
        <f t="shared" si="1"/>
        <v/>
      </c>
      <c r="N18" s="45" t="str">
        <f t="shared" si="2"/>
        <v/>
      </c>
      <c r="O18" s="28" t="str">
        <f t="shared" si="3"/>
        <v/>
      </c>
      <c r="P18" s="83"/>
      <c r="Q18" s="83"/>
      <c r="R18" s="80"/>
      <c r="S18" s="80"/>
      <c r="T18" s="131" t="str">
        <f t="shared" si="4"/>
        <v/>
      </c>
      <c r="U18" s="132"/>
      <c r="Z18" s="7"/>
      <c r="AA18" t="e">
        <f t="shared" si="0"/>
        <v>#VALUE!</v>
      </c>
      <c r="AC18" s="8"/>
    </row>
    <row r="19" spans="1:29" ht="30" customHeight="1" x14ac:dyDescent="0.2">
      <c r="A19" s="89"/>
      <c r="B19" s="89"/>
      <c r="C19" s="91"/>
      <c r="D19" s="91"/>
      <c r="E19" s="47"/>
      <c r="F19" s="49" t="s">
        <v>0</v>
      </c>
      <c r="G19" s="51"/>
      <c r="H19" s="47"/>
      <c r="I19" s="49" t="s">
        <v>0</v>
      </c>
      <c r="J19" s="51"/>
      <c r="K19" s="86"/>
      <c r="L19" s="86"/>
      <c r="M19" s="26" t="str">
        <f t="shared" si="1"/>
        <v/>
      </c>
      <c r="N19" s="45" t="str">
        <f t="shared" si="2"/>
        <v/>
      </c>
      <c r="O19" s="28" t="str">
        <f t="shared" si="3"/>
        <v/>
      </c>
      <c r="P19" s="83"/>
      <c r="Q19" s="83"/>
      <c r="R19" s="80"/>
      <c r="S19" s="80"/>
      <c r="T19" s="131" t="str">
        <f t="shared" si="4"/>
        <v/>
      </c>
      <c r="U19" s="132"/>
      <c r="Z19" s="7"/>
      <c r="AA19" t="e">
        <f t="shared" si="0"/>
        <v>#VALUE!</v>
      </c>
    </row>
    <row r="20" spans="1:29" ht="30" customHeight="1" x14ac:dyDescent="0.2">
      <c r="A20" s="89"/>
      <c r="B20" s="89"/>
      <c r="C20" s="91"/>
      <c r="D20" s="91"/>
      <c r="E20" s="47"/>
      <c r="F20" s="49" t="s">
        <v>0</v>
      </c>
      <c r="G20" s="51"/>
      <c r="H20" s="47"/>
      <c r="I20" s="49" t="s">
        <v>0</v>
      </c>
      <c r="J20" s="51"/>
      <c r="K20" s="86"/>
      <c r="L20" s="86"/>
      <c r="M20" s="26" t="str">
        <f t="shared" si="1"/>
        <v/>
      </c>
      <c r="N20" s="45" t="str">
        <f t="shared" si="2"/>
        <v/>
      </c>
      <c r="O20" s="28" t="str">
        <f t="shared" si="3"/>
        <v/>
      </c>
      <c r="P20" s="83"/>
      <c r="Q20" s="83"/>
      <c r="R20" s="80"/>
      <c r="S20" s="80"/>
      <c r="T20" s="131" t="str">
        <f t="shared" si="4"/>
        <v/>
      </c>
      <c r="U20" s="132"/>
      <c r="Z20" s="7"/>
      <c r="AA20" t="e">
        <f t="shared" si="0"/>
        <v>#VALUE!</v>
      </c>
    </row>
    <row r="21" spans="1:29" ht="30" customHeight="1" x14ac:dyDescent="0.2">
      <c r="A21" s="89"/>
      <c r="B21" s="89"/>
      <c r="C21" s="91"/>
      <c r="D21" s="91"/>
      <c r="E21" s="47"/>
      <c r="F21" s="49" t="s">
        <v>0</v>
      </c>
      <c r="G21" s="51"/>
      <c r="H21" s="47"/>
      <c r="I21" s="49" t="s">
        <v>0</v>
      </c>
      <c r="J21" s="51"/>
      <c r="K21" s="86"/>
      <c r="L21" s="86"/>
      <c r="M21" s="26" t="str">
        <f t="shared" si="1"/>
        <v/>
      </c>
      <c r="N21" s="45" t="str">
        <f t="shared" si="2"/>
        <v/>
      </c>
      <c r="O21" s="28" t="str">
        <f t="shared" si="3"/>
        <v/>
      </c>
      <c r="P21" s="83"/>
      <c r="Q21" s="83"/>
      <c r="R21" s="80"/>
      <c r="S21" s="80"/>
      <c r="T21" s="131" t="str">
        <f t="shared" si="4"/>
        <v/>
      </c>
      <c r="U21" s="132"/>
      <c r="Z21" s="7"/>
      <c r="AA21" t="e">
        <f t="shared" si="0"/>
        <v>#VALUE!</v>
      </c>
    </row>
    <row r="22" spans="1:29" ht="30" customHeight="1" x14ac:dyDescent="0.2">
      <c r="A22" s="89"/>
      <c r="B22" s="89"/>
      <c r="C22" s="91"/>
      <c r="D22" s="91"/>
      <c r="E22" s="47"/>
      <c r="F22" s="49" t="s">
        <v>0</v>
      </c>
      <c r="G22" s="51"/>
      <c r="H22" s="47"/>
      <c r="I22" s="49" t="s">
        <v>0</v>
      </c>
      <c r="J22" s="51"/>
      <c r="K22" s="86"/>
      <c r="L22" s="86"/>
      <c r="M22" s="26" t="str">
        <f t="shared" si="1"/>
        <v/>
      </c>
      <c r="N22" s="45" t="str">
        <f t="shared" si="2"/>
        <v/>
      </c>
      <c r="O22" s="28" t="str">
        <f t="shared" si="3"/>
        <v/>
      </c>
      <c r="P22" s="83"/>
      <c r="Q22" s="83"/>
      <c r="R22" s="80"/>
      <c r="S22" s="80"/>
      <c r="T22" s="131" t="str">
        <f t="shared" si="4"/>
        <v/>
      </c>
      <c r="U22" s="132"/>
      <c r="Z22" s="7"/>
      <c r="AA22" t="e">
        <f t="shared" si="0"/>
        <v>#VALUE!</v>
      </c>
    </row>
    <row r="23" spans="1:29" ht="30" customHeight="1" x14ac:dyDescent="0.2">
      <c r="A23" s="89"/>
      <c r="B23" s="89"/>
      <c r="C23" s="91"/>
      <c r="D23" s="91"/>
      <c r="E23" s="47"/>
      <c r="F23" s="49" t="s">
        <v>0</v>
      </c>
      <c r="G23" s="51"/>
      <c r="H23" s="47"/>
      <c r="I23" s="49" t="s">
        <v>0</v>
      </c>
      <c r="J23" s="51"/>
      <c r="K23" s="86"/>
      <c r="L23" s="86"/>
      <c r="M23" s="26" t="str">
        <f t="shared" si="1"/>
        <v/>
      </c>
      <c r="N23" s="45" t="str">
        <f t="shared" si="2"/>
        <v/>
      </c>
      <c r="O23" s="28" t="str">
        <f t="shared" si="3"/>
        <v/>
      </c>
      <c r="P23" s="83"/>
      <c r="Q23" s="83"/>
      <c r="R23" s="80"/>
      <c r="S23" s="80"/>
      <c r="T23" s="131" t="str">
        <f t="shared" si="4"/>
        <v/>
      </c>
      <c r="U23" s="132"/>
      <c r="Z23" s="7"/>
      <c r="AA23" t="e">
        <f t="shared" si="0"/>
        <v>#VALUE!</v>
      </c>
    </row>
    <row r="24" spans="1:29" ht="15" customHeight="1" x14ac:dyDescent="0.2">
      <c r="C24" s="8"/>
      <c r="D24" s="9"/>
      <c r="F24" s="9"/>
    </row>
    <row r="25" spans="1:29" ht="24.9" customHeight="1" x14ac:dyDescent="0.2">
      <c r="A25" s="64" t="s">
        <v>13</v>
      </c>
      <c r="B25" s="64"/>
      <c r="C25" s="64"/>
      <c r="D25" s="65"/>
      <c r="E25" s="66" t="str">
        <f>IF(T23="","",IF(LARGE(AA14:AA23,5)=0,"0.875未満",LARGE(AA14:AA23,5)))</f>
        <v/>
      </c>
      <c r="F25" s="66"/>
      <c r="G25" s="66"/>
      <c r="H25" s="66" t="str">
        <f>IF(T23="","",IF(LARGE(AA14:AA23,6)=0,"0.875未満",LARGE(AA14:AA23,6)))</f>
        <v/>
      </c>
      <c r="I25" s="66"/>
      <c r="J25" s="66"/>
      <c r="K25" s="67" t="s">
        <v>14</v>
      </c>
      <c r="L25" s="68"/>
      <c r="M25" s="68"/>
      <c r="O25" s="66" t="str">
        <f>IF(T23="","",IF(OR(E25="0.875未満",H25="0.875未満")=TRUE,"試験不成立",ROUNDDOWN(SUM(E25:J25)/2,3)))</f>
        <v/>
      </c>
      <c r="P25" s="66"/>
      <c r="Q25" s="66"/>
      <c r="R25" s="67" t="str">
        <f>IF(O25="試験不成立","","（MU/mL）　")</f>
        <v>（MU/mL）　</v>
      </c>
      <c r="S25" s="68"/>
      <c r="T25" s="68"/>
    </row>
    <row r="26" spans="1:29" ht="15" customHeight="1" x14ac:dyDescent="0.2"/>
    <row r="27" spans="1:29" ht="20.100000000000001" customHeight="1" x14ac:dyDescent="0.2">
      <c r="A27" s="24" t="s">
        <v>15</v>
      </c>
      <c r="B27" s="11"/>
      <c r="C27" s="11"/>
      <c r="J27" s="70" t="s">
        <v>16</v>
      </c>
      <c r="K27" s="70"/>
    </row>
    <row r="28" spans="1:29" ht="9.9" customHeight="1" x14ac:dyDescent="0.2">
      <c r="A28" s="11"/>
      <c r="B28" s="11"/>
      <c r="D28" s="12"/>
      <c r="E28" s="10"/>
      <c r="F28" s="8"/>
      <c r="G28" s="10"/>
      <c r="H28" s="10"/>
      <c r="I28" s="10"/>
      <c r="J28" s="70"/>
      <c r="K28" s="70"/>
      <c r="L28" s="10"/>
      <c r="M28" s="10"/>
      <c r="O28" s="10"/>
      <c r="P28" s="10"/>
      <c r="Q28" s="10"/>
      <c r="R28" s="10"/>
      <c r="S28" s="10"/>
      <c r="T28" s="10"/>
      <c r="U28" s="10"/>
    </row>
    <row r="29" spans="1:29" ht="24.9" customHeight="1" x14ac:dyDescent="0.2">
      <c r="A29" s="11"/>
      <c r="B29" s="11"/>
      <c r="D29" s="72">
        <v>0.45</v>
      </c>
      <c r="E29" s="73"/>
      <c r="F29" s="74"/>
      <c r="G29" s="68" t="s">
        <v>41</v>
      </c>
      <c r="H29" s="68"/>
      <c r="I29" s="71"/>
      <c r="J29" s="69" t="str">
        <f>IF(K6="","",ROUND(K5/(+K5+K6),2))</f>
        <v/>
      </c>
      <c r="K29" s="69"/>
      <c r="L29" s="68" t="s">
        <v>17</v>
      </c>
      <c r="M29" s="68"/>
      <c r="O29" s="66" t="str">
        <f>IF(ISERROR(ROUNDDOWN(D29*J29,3))=TRUE,"",ROUNDDOWN(D29*J29,3))</f>
        <v/>
      </c>
      <c r="P29" s="66"/>
      <c r="Q29" s="66"/>
      <c r="R29" s="68" t="s">
        <v>40</v>
      </c>
      <c r="S29" s="68"/>
      <c r="T29" s="68"/>
      <c r="U29" s="68"/>
    </row>
    <row r="30" spans="1:29" ht="15" customHeight="1" x14ac:dyDescent="0.2">
      <c r="A30" s="11"/>
      <c r="B30" s="11"/>
      <c r="D30" s="12"/>
      <c r="E30" s="10"/>
      <c r="F30" s="8"/>
      <c r="G30" s="10"/>
      <c r="J30" s="1"/>
      <c r="K30" s="1"/>
      <c r="L30" s="1"/>
      <c r="M30" s="1"/>
      <c r="N30" s="1"/>
      <c r="O30" s="1"/>
      <c r="P30" s="1"/>
      <c r="Q30" s="1"/>
      <c r="R30" s="1"/>
      <c r="S30" s="1"/>
      <c r="T30" s="1"/>
    </row>
    <row r="31" spans="1:29" ht="24.9" customHeight="1" x14ac:dyDescent="0.2">
      <c r="B31" s="2"/>
      <c r="C31" s="75" t="s">
        <v>18</v>
      </c>
      <c r="D31" s="75"/>
      <c r="E31" s="75"/>
      <c r="F31" s="75"/>
      <c r="G31" s="75"/>
      <c r="H31" s="75"/>
      <c r="I31" s="75"/>
      <c r="J31" s="75"/>
      <c r="L31" s="66" t="str">
        <f>IF(T23="","",IF(O25="試験不成立","試験不成立",ROUNDDOWN(O29/O25,3)))</f>
        <v/>
      </c>
      <c r="M31" s="66"/>
      <c r="N31" s="66"/>
      <c r="O31" s="75" t="str">
        <f>IF(L31="試験不成立","","（FDA-STX µg/MU）")</f>
        <v>（FDA-STX µg/MU）</v>
      </c>
      <c r="P31" s="75"/>
      <c r="Q31" s="75"/>
      <c r="R31" s="75"/>
      <c r="S31" s="75"/>
    </row>
    <row r="32" spans="1:29" ht="9.9" customHeight="1" x14ac:dyDescent="0.2">
      <c r="A32" s="11"/>
      <c r="B32" s="11"/>
      <c r="D32" s="12"/>
      <c r="E32" s="10"/>
      <c r="F32" s="8"/>
      <c r="G32" s="10"/>
      <c r="H32" s="10"/>
      <c r="I32" s="10"/>
      <c r="J32" s="10"/>
      <c r="K32" s="10"/>
      <c r="L32" s="10"/>
      <c r="M32" s="10"/>
      <c r="N32" s="10"/>
      <c r="O32" s="10"/>
      <c r="P32" s="10"/>
    </row>
    <row r="33" spans="1:20" ht="15" customHeight="1" x14ac:dyDescent="0.2">
      <c r="A33" s="63" t="s">
        <v>68</v>
      </c>
      <c r="B33" s="63"/>
      <c r="C33" s="13" t="s">
        <v>23</v>
      </c>
    </row>
    <row r="34" spans="1:20" ht="15" customHeight="1" x14ac:dyDescent="0.2">
      <c r="C34" s="13" t="s">
        <v>63</v>
      </c>
    </row>
    <row r="35" spans="1:20" ht="12" customHeight="1" x14ac:dyDescent="0.2"/>
    <row r="36" spans="1:20" ht="20.100000000000001" customHeight="1" x14ac:dyDescent="0.2">
      <c r="B36" s="52" t="s">
        <v>1</v>
      </c>
    </row>
    <row r="37" spans="1:20" ht="15" customHeight="1" x14ac:dyDescent="0.2">
      <c r="B37" s="53" t="s">
        <v>64</v>
      </c>
    </row>
    <row r="38" spans="1:20" ht="20.100000000000001" customHeight="1" x14ac:dyDescent="0.2">
      <c r="B38" s="112"/>
      <c r="C38" s="112"/>
      <c r="D38" s="116" t="s">
        <v>47</v>
      </c>
      <c r="E38" s="117"/>
      <c r="F38" s="117"/>
      <c r="G38" s="118"/>
      <c r="H38" s="126" t="s">
        <v>48</v>
      </c>
      <c r="I38" s="117"/>
      <c r="J38" s="117"/>
      <c r="K38" s="118"/>
      <c r="L38" s="126" t="s">
        <v>49</v>
      </c>
      <c r="M38" s="117"/>
      <c r="N38" s="117"/>
      <c r="O38" s="128"/>
      <c r="P38" s="119" t="s">
        <v>2</v>
      </c>
      <c r="Q38" s="120"/>
      <c r="R38" s="120"/>
      <c r="S38" s="120"/>
      <c r="T38" s="121"/>
    </row>
    <row r="39" spans="1:20" ht="20.100000000000001" customHeight="1" x14ac:dyDescent="0.2">
      <c r="B39" s="112"/>
      <c r="C39" s="112"/>
      <c r="D39" s="130" t="str">
        <f>CONCATENATE('CF1（1ページ）'!K5," + (",'CF1（1ページ）'!K6,") mL")</f>
        <v>8 + () mL</v>
      </c>
      <c r="E39" s="127"/>
      <c r="F39" s="127"/>
      <c r="G39" s="127"/>
      <c r="H39" s="127" t="str">
        <f>CONCATENATE('CF2（2ページ）'!K5," + (",'CF2（2ページ）'!K6,") mL")</f>
        <v>8 + () mL</v>
      </c>
      <c r="I39" s="127"/>
      <c r="J39" s="127"/>
      <c r="K39" s="127"/>
      <c r="L39" s="127" t="str">
        <f>CONCATENATE(K5," + (",K6,") mL")</f>
        <v>8 + () mL</v>
      </c>
      <c r="M39" s="127"/>
      <c r="N39" s="127"/>
      <c r="O39" s="129"/>
      <c r="P39" s="122" t="s">
        <v>57</v>
      </c>
      <c r="Q39" s="123"/>
      <c r="R39" s="123"/>
      <c r="S39" s="123"/>
      <c r="T39" s="123"/>
    </row>
    <row r="40" spans="1:20" ht="30" customHeight="1" x14ac:dyDescent="0.2">
      <c r="B40" s="113" t="s">
        <v>19</v>
      </c>
      <c r="C40" s="113"/>
      <c r="D40" s="114"/>
      <c r="E40" s="114"/>
      <c r="F40" s="114"/>
      <c r="G40" s="115"/>
      <c r="H40" s="114"/>
      <c r="I40" s="114"/>
      <c r="J40" s="114"/>
      <c r="K40" s="115"/>
      <c r="L40" s="114"/>
      <c r="M40" s="114"/>
      <c r="N40" s="114"/>
      <c r="O40" s="115"/>
      <c r="P40" s="124" t="str">
        <f>IF(ISERROR(ROUNDDOWN(AVERAGE(D40:O40),3))=TRUE,"",ROUNDDOWN(AVERAGE(D40:O40),3))</f>
        <v/>
      </c>
      <c r="Q40" s="125"/>
      <c r="R40" s="125"/>
      <c r="S40" s="125"/>
      <c r="T40" s="125"/>
    </row>
    <row r="41" spans="1:20" x14ac:dyDescent="0.2">
      <c r="B41" s="108"/>
      <c r="C41" s="108"/>
      <c r="D41" s="108"/>
      <c r="E41" s="108"/>
    </row>
    <row r="42" spans="1:20" x14ac:dyDescent="0.2">
      <c r="B42" s="108"/>
      <c r="C42" s="108"/>
      <c r="D42" s="108"/>
      <c r="E42" s="108"/>
    </row>
    <row r="43" spans="1:20" x14ac:dyDescent="0.2">
      <c r="B43" s="108"/>
      <c r="C43" s="108"/>
      <c r="D43" s="108"/>
      <c r="E43" s="108"/>
    </row>
    <row r="44" spans="1:20" x14ac:dyDescent="0.2">
      <c r="B44" s="108"/>
      <c r="C44" s="108"/>
      <c r="D44" s="108"/>
      <c r="E44" s="108"/>
    </row>
    <row r="45" spans="1:20" x14ac:dyDescent="0.2">
      <c r="B45" s="108"/>
      <c r="C45" s="108"/>
      <c r="D45" s="108"/>
      <c r="E45" s="108"/>
    </row>
    <row r="46" spans="1:20" x14ac:dyDescent="0.2">
      <c r="B46" s="108"/>
      <c r="C46" s="108"/>
      <c r="D46" s="108"/>
      <c r="E46" s="108"/>
    </row>
    <row r="47" spans="1:20" x14ac:dyDescent="0.2">
      <c r="B47" s="108"/>
      <c r="C47" s="108"/>
      <c r="D47" s="108"/>
      <c r="E47" s="108"/>
    </row>
    <row r="48" spans="1:20" x14ac:dyDescent="0.2">
      <c r="B48" s="108"/>
      <c r="C48" s="108"/>
      <c r="D48" s="108"/>
      <c r="E48" s="108"/>
    </row>
    <row r="49" spans="2:5" x14ac:dyDescent="0.2">
      <c r="B49" s="108"/>
      <c r="C49" s="108"/>
      <c r="D49" s="108"/>
      <c r="E49" s="108"/>
    </row>
  </sheetData>
  <sheetProtection algorithmName="SHA-512" hashValue="LvDQMaAYTNBMi2b/l8TLZvQXzFZfQRGRas8s0KxdIeBj3Fog9w4P3Tl1uCVpVbDyz77RIVTK1rhiFwBonvpx/A==" saltValue="n+OVXKpaXA8wint6OZTPtQ==" spinCount="100000" sheet="1" selectLockedCells="1"/>
  <mergeCells count="136">
    <mergeCell ref="O1:Q1"/>
    <mergeCell ref="R1:U1"/>
    <mergeCell ref="A3:U3"/>
    <mergeCell ref="B5:G6"/>
    <mergeCell ref="H5:J5"/>
    <mergeCell ref="K5:L5"/>
    <mergeCell ref="H6:J6"/>
    <mergeCell ref="K6:L6"/>
    <mergeCell ref="P11:Q11"/>
    <mergeCell ref="R11:S11"/>
    <mergeCell ref="T11:U11"/>
    <mergeCell ref="K12:L13"/>
    <mergeCell ref="P12:Q12"/>
    <mergeCell ref="R12:S12"/>
    <mergeCell ref="T12:U12"/>
    <mergeCell ref="K8:M8"/>
    <mergeCell ref="A11:B12"/>
    <mergeCell ref="C11:D12"/>
    <mergeCell ref="E11:G11"/>
    <mergeCell ref="H11:J11"/>
    <mergeCell ref="K11:L11"/>
    <mergeCell ref="M11:O11"/>
    <mergeCell ref="C13:D13"/>
    <mergeCell ref="P13:Q13"/>
    <mergeCell ref="R13:S13"/>
    <mergeCell ref="T13:U13"/>
    <mergeCell ref="O8:P8"/>
    <mergeCell ref="A14:B14"/>
    <mergeCell ref="C14:D14"/>
    <mergeCell ref="K14:L14"/>
    <mergeCell ref="P14:Q14"/>
    <mergeCell ref="R14:S14"/>
    <mergeCell ref="T14:U14"/>
    <mergeCell ref="A16:B16"/>
    <mergeCell ref="C16:D16"/>
    <mergeCell ref="K16:L16"/>
    <mergeCell ref="P16:Q16"/>
    <mergeCell ref="R16:S16"/>
    <mergeCell ref="T16:U16"/>
    <mergeCell ref="A15:B15"/>
    <mergeCell ref="C15:D15"/>
    <mergeCell ref="K15:L15"/>
    <mergeCell ref="P15:Q15"/>
    <mergeCell ref="R15:S15"/>
    <mergeCell ref="T15:U15"/>
    <mergeCell ref="A18:B18"/>
    <mergeCell ref="C18:D18"/>
    <mergeCell ref="K18:L18"/>
    <mergeCell ref="P18:Q18"/>
    <mergeCell ref="R18:S18"/>
    <mergeCell ref="T18:U18"/>
    <mergeCell ref="A17:B17"/>
    <mergeCell ref="C17:D17"/>
    <mergeCell ref="K17:L17"/>
    <mergeCell ref="P17:Q17"/>
    <mergeCell ref="R17:S17"/>
    <mergeCell ref="T17:U17"/>
    <mergeCell ref="A20:B20"/>
    <mergeCell ref="C20:D20"/>
    <mergeCell ref="K20:L20"/>
    <mergeCell ref="P20:Q20"/>
    <mergeCell ref="R20:S20"/>
    <mergeCell ref="T20:U20"/>
    <mergeCell ref="A19:B19"/>
    <mergeCell ref="C19:D19"/>
    <mergeCell ref="K19:L19"/>
    <mergeCell ref="P19:Q19"/>
    <mergeCell ref="R19:S19"/>
    <mergeCell ref="T19:U19"/>
    <mergeCell ref="A22:B22"/>
    <mergeCell ref="C22:D22"/>
    <mergeCell ref="K22:L22"/>
    <mergeCell ref="P22:Q22"/>
    <mergeCell ref="R22:S22"/>
    <mergeCell ref="T22:U22"/>
    <mergeCell ref="A21:B21"/>
    <mergeCell ref="C21:D21"/>
    <mergeCell ref="K21:L21"/>
    <mergeCell ref="P21:Q21"/>
    <mergeCell ref="R21:S21"/>
    <mergeCell ref="T21:U21"/>
    <mergeCell ref="A25:D25"/>
    <mergeCell ref="E25:G25"/>
    <mergeCell ref="H25:J25"/>
    <mergeCell ref="K25:M25"/>
    <mergeCell ref="O25:Q25"/>
    <mergeCell ref="R25:T25"/>
    <mergeCell ref="A23:B23"/>
    <mergeCell ref="C23:D23"/>
    <mergeCell ref="K23:L23"/>
    <mergeCell ref="P23:Q23"/>
    <mergeCell ref="R23:S23"/>
    <mergeCell ref="T23:U23"/>
    <mergeCell ref="R29:U29"/>
    <mergeCell ref="C31:J31"/>
    <mergeCell ref="L31:N31"/>
    <mergeCell ref="O31:S31"/>
    <mergeCell ref="A33:B33"/>
    <mergeCell ref="H40:K40"/>
    <mergeCell ref="L40:O40"/>
    <mergeCell ref="D38:G38"/>
    <mergeCell ref="J27:K28"/>
    <mergeCell ref="D29:F29"/>
    <mergeCell ref="G29:I29"/>
    <mergeCell ref="J29:K29"/>
    <mergeCell ref="L29:M29"/>
    <mergeCell ref="O29:Q29"/>
    <mergeCell ref="P38:T38"/>
    <mergeCell ref="P39:T39"/>
    <mergeCell ref="P40:T40"/>
    <mergeCell ref="H38:K38"/>
    <mergeCell ref="H39:K39"/>
    <mergeCell ref="L38:O38"/>
    <mergeCell ref="L39:O39"/>
    <mergeCell ref="D39:G39"/>
    <mergeCell ref="B48:C48"/>
    <mergeCell ref="D48:E48"/>
    <mergeCell ref="B49:C49"/>
    <mergeCell ref="D49:E49"/>
    <mergeCell ref="B44:C44"/>
    <mergeCell ref="D44:E44"/>
    <mergeCell ref="B45:C45"/>
    <mergeCell ref="D45:E45"/>
    <mergeCell ref="B46:C46"/>
    <mergeCell ref="D46:E46"/>
    <mergeCell ref="B47:C47"/>
    <mergeCell ref="D47:E47"/>
    <mergeCell ref="B41:C41"/>
    <mergeCell ref="D41:E41"/>
    <mergeCell ref="B42:C42"/>
    <mergeCell ref="D42:E42"/>
    <mergeCell ref="B38:C39"/>
    <mergeCell ref="B40:C40"/>
    <mergeCell ref="D40:G40"/>
    <mergeCell ref="B43:C43"/>
    <mergeCell ref="D43:E43"/>
  </mergeCells>
  <phoneticPr fontId="2"/>
  <conditionalFormatting sqref="K14:K23">
    <cfRule type="cellIs" dxfId="5" priority="1" stopIfTrue="1" operator="equal">
      <formula>1</formula>
    </cfRule>
    <cfRule type="cellIs" dxfId="4" priority="2" stopIfTrue="1" operator="equal">
      <formula>2</formula>
    </cfRule>
  </conditionalFormatting>
  <dataValidations count="1">
    <dataValidation type="list" allowBlank="1" showInputMessage="1" sqref="K14:K23" xr:uid="{00000000-0002-0000-0500-000000000000}">
      <formula1>$AA$12:$AA$13</formula1>
    </dataValidation>
  </dataValidations>
  <printOptions horizontalCentered="1"/>
  <pageMargins left="0.59055118110236227" right="0.19685039370078741" top="0.78740157480314965" bottom="0.39370078740157483" header="0.39370078740157483" footer="0.39370078740157483"/>
  <pageSetup paperSize="9" scale="98" orientation="portrait" r:id="rId1"/>
  <headerFooter>
    <oddHeader>&amp;L&amp;"ＭＳ Ｐ明朝,標準"返送書類 計算表 3/4&amp;R&amp;"ＭＳ Ｐ明朝,標準"調査番号 24PS</oddHeader>
  </headerFooter>
  <ignoredErrors>
    <ignoredError sqref="N14:N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37"/>
  <sheetViews>
    <sheetView view="pageBreakPreview" zoomScaleNormal="100" zoomScaleSheetLayoutView="100" workbookViewId="0">
      <selection activeCell="G7" sqref="G7:M7"/>
    </sheetView>
  </sheetViews>
  <sheetFormatPr defaultColWidth="4.6640625" defaultRowHeight="13.2" x14ac:dyDescent="0.2"/>
  <cols>
    <col min="1" max="1" width="2.6640625" customWidth="1"/>
    <col min="2" max="4" width="4.6640625" customWidth="1"/>
    <col min="5" max="5" width="5.6640625" customWidth="1"/>
    <col min="6" max="6" width="2.6640625" customWidth="1"/>
    <col min="7" max="8" width="5.6640625" customWidth="1"/>
    <col min="9" max="9" width="2.6640625" customWidth="1"/>
    <col min="10" max="10" width="5.6640625" customWidth="1"/>
    <col min="11" max="12" width="4.6640625" customWidth="1"/>
    <col min="13" max="13" width="5.6640625" customWidth="1"/>
    <col min="14" max="14" width="2.6640625" customWidth="1"/>
    <col min="15" max="15" width="5.6640625" customWidth="1"/>
    <col min="16" max="20" width="4.6640625" customWidth="1"/>
    <col min="21" max="21" width="6.6640625" customWidth="1"/>
    <col min="22" max="25" width="4.6640625" customWidth="1"/>
    <col min="26" max="26" width="4.77734375" customWidth="1"/>
    <col min="27" max="27" width="4.6640625" hidden="1" customWidth="1"/>
  </cols>
  <sheetData>
    <row r="1" spans="1:27" ht="24.9" customHeight="1" x14ac:dyDescent="0.2">
      <c r="O1" s="95" t="s">
        <v>20</v>
      </c>
      <c r="P1" s="95"/>
      <c r="Q1" s="96"/>
      <c r="R1" s="109" t="str">
        <f>IF('CF1（1ページ）'!$R$1="","",'CF1（1ページ）'!$R$1)</f>
        <v/>
      </c>
      <c r="S1" s="109"/>
      <c r="T1" s="109"/>
      <c r="U1" s="109"/>
    </row>
    <row r="2" spans="1:27" ht="9.9" customHeight="1" x14ac:dyDescent="0.2"/>
    <row r="3" spans="1:27" ht="24.9" customHeight="1" x14ac:dyDescent="0.2">
      <c r="A3" s="97" t="s">
        <v>51</v>
      </c>
      <c r="B3" s="97"/>
      <c r="C3" s="97"/>
      <c r="D3" s="97"/>
      <c r="E3" s="97"/>
      <c r="F3" s="97"/>
      <c r="G3" s="97"/>
      <c r="H3" s="97"/>
      <c r="I3" s="97"/>
      <c r="J3" s="97"/>
      <c r="K3" s="97"/>
      <c r="L3" s="97"/>
      <c r="M3" s="97"/>
      <c r="N3" s="97"/>
      <c r="O3" s="97"/>
      <c r="P3" s="97"/>
      <c r="Q3" s="97"/>
      <c r="R3" s="97"/>
      <c r="S3" s="97"/>
      <c r="T3" s="97"/>
      <c r="U3" s="97"/>
    </row>
    <row r="4" spans="1:27" ht="19.5" customHeight="1" x14ac:dyDescent="0.2">
      <c r="A4" s="3"/>
      <c r="B4" t="s">
        <v>61</v>
      </c>
    </row>
    <row r="5" spans="1:27" ht="9.9" customHeight="1" x14ac:dyDescent="0.2">
      <c r="A5" s="3"/>
    </row>
    <row r="6" spans="1:27" ht="20.100000000000001" customHeight="1" x14ac:dyDescent="0.2">
      <c r="B6" s="147" t="s">
        <v>70</v>
      </c>
      <c r="C6" s="148"/>
      <c r="D6" s="148"/>
      <c r="E6" s="148"/>
      <c r="F6" s="149"/>
      <c r="G6" s="150" t="s">
        <v>7</v>
      </c>
      <c r="H6" s="150"/>
      <c r="I6" s="150"/>
      <c r="J6" s="150"/>
      <c r="K6" s="150"/>
      <c r="L6" s="150"/>
      <c r="M6" s="150"/>
    </row>
    <row r="7" spans="1:27" ht="24.75" customHeight="1" x14ac:dyDescent="0.2">
      <c r="B7" s="151" t="s">
        <v>60</v>
      </c>
      <c r="C7" s="152"/>
      <c r="D7" s="152"/>
      <c r="E7" s="152"/>
      <c r="F7" s="153"/>
      <c r="G7" s="154"/>
      <c r="H7" s="154"/>
      <c r="I7" s="154"/>
      <c r="J7" s="154"/>
      <c r="K7" s="154"/>
      <c r="L7" s="154"/>
      <c r="M7" s="154"/>
    </row>
    <row r="8" spans="1:27" ht="20.100000000000001" customHeight="1" x14ac:dyDescent="0.2">
      <c r="B8" s="54" t="s">
        <v>69</v>
      </c>
      <c r="C8" s="2"/>
      <c r="D8" s="2"/>
      <c r="E8" s="2"/>
    </row>
    <row r="9" spans="1:27" ht="9.9" customHeight="1" x14ac:dyDescent="0.2">
      <c r="A9" s="15"/>
      <c r="B9" s="15"/>
      <c r="C9" s="15"/>
      <c r="D9" s="6"/>
    </row>
    <row r="10" spans="1:27" ht="24.9" customHeight="1" x14ac:dyDescent="0.2">
      <c r="A10" s="15"/>
      <c r="B10" s="15"/>
      <c r="C10" s="15"/>
      <c r="D10" s="6"/>
      <c r="F10" s="4"/>
      <c r="G10" s="5"/>
      <c r="K10" s="100" t="s">
        <v>10</v>
      </c>
      <c r="L10" s="100"/>
      <c r="M10" s="100"/>
      <c r="N10" s="16" t="s">
        <v>12</v>
      </c>
      <c r="O10" s="61"/>
      <c r="P10" s="62"/>
      <c r="Q10" t="s">
        <v>37</v>
      </c>
      <c r="R10" s="43"/>
      <c r="S10" t="s">
        <v>36</v>
      </c>
      <c r="T10" s="43"/>
      <c r="U10" t="s">
        <v>35</v>
      </c>
    </row>
    <row r="11" spans="1:27" ht="9.9" customHeight="1" thickBot="1" x14ac:dyDescent="0.25">
      <c r="A11" s="5"/>
      <c r="F11" s="5"/>
    </row>
    <row r="12" spans="1:27" ht="5.0999999999999996" customHeight="1" x14ac:dyDescent="0.2">
      <c r="A12" s="29"/>
      <c r="B12" s="32"/>
      <c r="C12" s="33"/>
      <c r="D12" s="32"/>
      <c r="E12" s="33"/>
      <c r="F12" s="31"/>
      <c r="G12" s="32"/>
      <c r="H12" s="33"/>
      <c r="I12" s="30"/>
      <c r="J12" s="32"/>
      <c r="K12" s="33"/>
      <c r="L12" s="32"/>
      <c r="M12" s="33"/>
      <c r="N12" s="30"/>
      <c r="O12" s="32"/>
      <c r="P12" s="33"/>
      <c r="Q12" s="32"/>
      <c r="R12" s="33"/>
      <c r="S12" s="32"/>
      <c r="T12" s="33"/>
      <c r="U12" s="32"/>
    </row>
    <row r="13" spans="1:27" ht="15" customHeight="1" x14ac:dyDescent="0.2">
      <c r="A13" s="81" t="s">
        <v>24</v>
      </c>
      <c r="B13" s="81"/>
      <c r="C13" s="81" t="s">
        <v>28</v>
      </c>
      <c r="D13" s="81"/>
      <c r="E13" s="81" t="s">
        <v>3</v>
      </c>
      <c r="F13" s="81"/>
      <c r="G13" s="81"/>
      <c r="H13" s="81" t="s">
        <v>4</v>
      </c>
      <c r="I13" s="81"/>
      <c r="J13" s="81"/>
      <c r="K13" s="81" t="s">
        <v>6</v>
      </c>
      <c r="L13" s="81"/>
      <c r="M13" s="81" t="s">
        <v>5</v>
      </c>
      <c r="N13" s="81"/>
      <c r="O13" s="81"/>
      <c r="P13" s="78" t="s">
        <v>31</v>
      </c>
      <c r="Q13" s="79"/>
      <c r="R13" s="78" t="s">
        <v>32</v>
      </c>
      <c r="S13" s="78"/>
      <c r="T13" s="78" t="s">
        <v>33</v>
      </c>
      <c r="U13" s="78"/>
    </row>
    <row r="14" spans="1:27" ht="30" customHeight="1" x14ac:dyDescent="0.2">
      <c r="A14" s="81"/>
      <c r="B14" s="81"/>
      <c r="C14" s="81"/>
      <c r="D14" s="81"/>
      <c r="E14" s="19"/>
      <c r="G14" s="20"/>
      <c r="H14" s="19"/>
      <c r="J14" s="20"/>
      <c r="K14" s="107" t="s">
        <v>25</v>
      </c>
      <c r="L14" s="107"/>
      <c r="M14" s="19"/>
      <c r="O14" s="20"/>
      <c r="P14" s="81" t="s">
        <v>42</v>
      </c>
      <c r="Q14" s="81"/>
      <c r="R14" s="81" t="s">
        <v>34</v>
      </c>
      <c r="S14" s="81"/>
      <c r="T14" s="81" t="s">
        <v>43</v>
      </c>
      <c r="U14" s="81"/>
      <c r="AA14" t="s">
        <v>21</v>
      </c>
    </row>
    <row r="15" spans="1:27" ht="20.100000000000001" customHeight="1" thickBot="1" x14ac:dyDescent="0.25">
      <c r="A15" s="17"/>
      <c r="B15" s="23"/>
      <c r="C15" s="76" t="s">
        <v>29</v>
      </c>
      <c r="D15" s="76"/>
      <c r="E15" s="21" t="s">
        <v>26</v>
      </c>
      <c r="F15" s="18" t="s">
        <v>12</v>
      </c>
      <c r="G15" s="22" t="s">
        <v>27</v>
      </c>
      <c r="H15" s="21" t="s">
        <v>26</v>
      </c>
      <c r="I15" s="18" t="s">
        <v>12</v>
      </c>
      <c r="J15" s="22" t="s">
        <v>27</v>
      </c>
      <c r="K15" s="76"/>
      <c r="L15" s="76"/>
      <c r="M15" s="21" t="s">
        <v>26</v>
      </c>
      <c r="N15" s="18" t="s">
        <v>12</v>
      </c>
      <c r="O15" s="22" t="s">
        <v>27</v>
      </c>
      <c r="P15" s="76" t="s">
        <v>30</v>
      </c>
      <c r="Q15" s="76"/>
      <c r="R15" s="82"/>
      <c r="S15" s="82"/>
      <c r="T15" s="76" t="s">
        <v>30</v>
      </c>
      <c r="U15" s="76"/>
      <c r="AA15" t="s">
        <v>22</v>
      </c>
    </row>
    <row r="16" spans="1:27" ht="30" customHeight="1" x14ac:dyDescent="0.2">
      <c r="A16" s="158"/>
      <c r="B16" s="158"/>
      <c r="C16" s="90"/>
      <c r="D16" s="90"/>
      <c r="E16" s="46"/>
      <c r="F16" s="48" t="s">
        <v>12</v>
      </c>
      <c r="G16" s="50"/>
      <c r="H16" s="46"/>
      <c r="I16" s="48" t="s">
        <v>12</v>
      </c>
      <c r="J16" s="50"/>
      <c r="K16" s="84"/>
      <c r="L16" s="84"/>
      <c r="M16" s="25" t="str">
        <f>IF(OR(H16="",K16=1,K16="生")=TRUE,"",INT(((H16*60+J16)-(E16*60+G16))/60))</f>
        <v/>
      </c>
      <c r="N16" s="60" t="str">
        <f>IF(M16="","","：")</f>
        <v/>
      </c>
      <c r="O16" s="27" t="str">
        <f>IF(OR(H16="",K16=1,K16="生")=TRUE,"",MOD((H16*60+J16)-(E16*60+G16),60))</f>
        <v/>
      </c>
      <c r="P16" s="87"/>
      <c r="Q16" s="87"/>
      <c r="R16" s="85"/>
      <c r="S16" s="85"/>
      <c r="T16" s="159"/>
      <c r="U16" s="159"/>
      <c r="Z16" s="7"/>
    </row>
    <row r="17" spans="1:29" ht="30" customHeight="1" x14ac:dyDescent="0.2">
      <c r="A17" s="158"/>
      <c r="B17" s="158"/>
      <c r="C17" s="91"/>
      <c r="D17" s="91"/>
      <c r="E17" s="47"/>
      <c r="F17" s="49" t="s">
        <v>0</v>
      </c>
      <c r="G17" s="51"/>
      <c r="H17" s="47"/>
      <c r="I17" s="49" t="s">
        <v>0</v>
      </c>
      <c r="J17" s="51"/>
      <c r="K17" s="86"/>
      <c r="L17" s="86"/>
      <c r="M17" s="26" t="str">
        <f t="shared" ref="M17:M25" si="0">IF(OR(H17="",K17=1,K17="生")=TRUE,"",INT(((H17*60+J17)-(E17*60+G17))/60))</f>
        <v/>
      </c>
      <c r="N17" s="45" t="str">
        <f t="shared" ref="N17:N25" si="1">IF(M17="","","：")</f>
        <v/>
      </c>
      <c r="O17" s="28" t="str">
        <f t="shared" ref="O17:O25" si="2">IF(OR(H17="",K17=1,K17="生")=TRUE,"",MOD((H17*60+J17)-(E17*60+G17),60))</f>
        <v/>
      </c>
      <c r="P17" s="83"/>
      <c r="Q17" s="83"/>
      <c r="R17" s="80"/>
      <c r="S17" s="80"/>
      <c r="T17" s="80"/>
      <c r="U17" s="80"/>
      <c r="Z17" s="7"/>
    </row>
    <row r="18" spans="1:29" ht="30" customHeight="1" x14ac:dyDescent="0.2">
      <c r="A18" s="158"/>
      <c r="B18" s="158"/>
      <c r="C18" s="91"/>
      <c r="D18" s="91"/>
      <c r="E18" s="47"/>
      <c r="F18" s="49" t="s">
        <v>0</v>
      </c>
      <c r="G18" s="51"/>
      <c r="H18" s="47"/>
      <c r="I18" s="49" t="s">
        <v>0</v>
      </c>
      <c r="J18" s="51"/>
      <c r="K18" s="88"/>
      <c r="L18" s="88"/>
      <c r="M18" s="26" t="str">
        <f t="shared" si="0"/>
        <v/>
      </c>
      <c r="N18" s="45" t="str">
        <f t="shared" si="1"/>
        <v/>
      </c>
      <c r="O18" s="28" t="str">
        <f t="shared" si="2"/>
        <v/>
      </c>
      <c r="P18" s="83"/>
      <c r="Q18" s="83"/>
      <c r="R18" s="80"/>
      <c r="S18" s="80"/>
      <c r="T18" s="80"/>
      <c r="U18" s="80"/>
      <c r="Z18" s="7"/>
    </row>
    <row r="19" spans="1:29" ht="30" customHeight="1" x14ac:dyDescent="0.2">
      <c r="A19" s="158"/>
      <c r="B19" s="158"/>
      <c r="C19" s="91"/>
      <c r="D19" s="91"/>
      <c r="E19" s="47"/>
      <c r="F19" s="49" t="s">
        <v>0</v>
      </c>
      <c r="G19" s="51"/>
      <c r="H19" s="47"/>
      <c r="I19" s="49" t="s">
        <v>0</v>
      </c>
      <c r="J19" s="51"/>
      <c r="K19" s="86"/>
      <c r="L19" s="86"/>
      <c r="M19" s="26" t="str">
        <f t="shared" si="0"/>
        <v/>
      </c>
      <c r="N19" s="45" t="str">
        <f t="shared" si="1"/>
        <v/>
      </c>
      <c r="O19" s="28" t="str">
        <f t="shared" si="2"/>
        <v/>
      </c>
      <c r="P19" s="83"/>
      <c r="Q19" s="83"/>
      <c r="R19" s="80"/>
      <c r="S19" s="80"/>
      <c r="T19" s="80"/>
      <c r="U19" s="80"/>
      <c r="Z19" s="7"/>
    </row>
    <row r="20" spans="1:29" ht="30" customHeight="1" x14ac:dyDescent="0.2">
      <c r="A20" s="158"/>
      <c r="B20" s="158"/>
      <c r="C20" s="91"/>
      <c r="D20" s="91"/>
      <c r="E20" s="47"/>
      <c r="F20" s="49" t="s">
        <v>0</v>
      </c>
      <c r="G20" s="51"/>
      <c r="H20" s="47"/>
      <c r="I20" s="49" t="s">
        <v>0</v>
      </c>
      <c r="J20" s="51"/>
      <c r="K20" s="86"/>
      <c r="L20" s="86"/>
      <c r="M20" s="26" t="str">
        <f t="shared" si="0"/>
        <v/>
      </c>
      <c r="N20" s="45" t="str">
        <f t="shared" si="1"/>
        <v/>
      </c>
      <c r="O20" s="28" t="str">
        <f t="shared" si="2"/>
        <v/>
      </c>
      <c r="P20" s="83"/>
      <c r="Q20" s="83"/>
      <c r="R20" s="80"/>
      <c r="S20" s="80"/>
      <c r="T20" s="80"/>
      <c r="U20" s="80"/>
      <c r="Z20" s="7"/>
      <c r="AC20" s="8"/>
    </row>
    <row r="21" spans="1:29" ht="30" customHeight="1" x14ac:dyDescent="0.2">
      <c r="A21" s="158"/>
      <c r="B21" s="158"/>
      <c r="C21" s="91"/>
      <c r="D21" s="91"/>
      <c r="E21" s="47"/>
      <c r="F21" s="49" t="s">
        <v>0</v>
      </c>
      <c r="G21" s="51"/>
      <c r="H21" s="47"/>
      <c r="I21" s="49" t="s">
        <v>0</v>
      </c>
      <c r="J21" s="51"/>
      <c r="K21" s="86"/>
      <c r="L21" s="86"/>
      <c r="M21" s="26" t="str">
        <f t="shared" si="0"/>
        <v/>
      </c>
      <c r="N21" s="45" t="str">
        <f t="shared" si="1"/>
        <v/>
      </c>
      <c r="O21" s="28" t="str">
        <f t="shared" si="2"/>
        <v/>
      </c>
      <c r="P21" s="83"/>
      <c r="Q21" s="83"/>
      <c r="R21" s="80"/>
      <c r="S21" s="80"/>
      <c r="T21" s="80"/>
      <c r="U21" s="80"/>
      <c r="Z21" s="7"/>
    </row>
    <row r="22" spans="1:29" ht="30" customHeight="1" x14ac:dyDescent="0.2">
      <c r="A22" s="158"/>
      <c r="B22" s="158"/>
      <c r="C22" s="91"/>
      <c r="D22" s="91"/>
      <c r="E22" s="47"/>
      <c r="F22" s="49" t="s">
        <v>0</v>
      </c>
      <c r="G22" s="51"/>
      <c r="H22" s="47"/>
      <c r="I22" s="49" t="s">
        <v>0</v>
      </c>
      <c r="J22" s="51"/>
      <c r="K22" s="86"/>
      <c r="L22" s="86"/>
      <c r="M22" s="26" t="str">
        <f t="shared" si="0"/>
        <v/>
      </c>
      <c r="N22" s="45" t="str">
        <f t="shared" si="1"/>
        <v/>
      </c>
      <c r="O22" s="28" t="str">
        <f t="shared" si="2"/>
        <v/>
      </c>
      <c r="P22" s="83"/>
      <c r="Q22" s="83"/>
      <c r="R22" s="80"/>
      <c r="S22" s="80"/>
      <c r="T22" s="80"/>
      <c r="U22" s="80"/>
      <c r="Z22" s="7"/>
    </row>
    <row r="23" spans="1:29" ht="30" customHeight="1" x14ac:dyDescent="0.2">
      <c r="A23" s="158"/>
      <c r="B23" s="158"/>
      <c r="C23" s="91"/>
      <c r="D23" s="91"/>
      <c r="E23" s="47"/>
      <c r="F23" s="49" t="s">
        <v>0</v>
      </c>
      <c r="G23" s="51"/>
      <c r="H23" s="47"/>
      <c r="I23" s="49" t="s">
        <v>0</v>
      </c>
      <c r="J23" s="51"/>
      <c r="K23" s="86"/>
      <c r="L23" s="86"/>
      <c r="M23" s="26" t="str">
        <f t="shared" si="0"/>
        <v/>
      </c>
      <c r="N23" s="45" t="str">
        <f t="shared" si="1"/>
        <v/>
      </c>
      <c r="O23" s="28" t="str">
        <f t="shared" si="2"/>
        <v/>
      </c>
      <c r="P23" s="83"/>
      <c r="Q23" s="83"/>
      <c r="R23" s="80"/>
      <c r="S23" s="80"/>
      <c r="T23" s="80"/>
      <c r="U23" s="80"/>
      <c r="Z23" s="7"/>
    </row>
    <row r="24" spans="1:29" ht="30" customHeight="1" x14ac:dyDescent="0.2">
      <c r="A24" s="158"/>
      <c r="B24" s="158"/>
      <c r="C24" s="91"/>
      <c r="D24" s="91"/>
      <c r="E24" s="47"/>
      <c r="F24" s="49" t="s">
        <v>0</v>
      </c>
      <c r="G24" s="51"/>
      <c r="H24" s="47"/>
      <c r="I24" s="49" t="s">
        <v>0</v>
      </c>
      <c r="J24" s="51"/>
      <c r="K24" s="86"/>
      <c r="L24" s="86"/>
      <c r="M24" s="26" t="str">
        <f t="shared" si="0"/>
        <v/>
      </c>
      <c r="N24" s="45" t="str">
        <f t="shared" si="1"/>
        <v/>
      </c>
      <c r="O24" s="28" t="str">
        <f t="shared" si="2"/>
        <v/>
      </c>
      <c r="P24" s="83"/>
      <c r="Q24" s="83"/>
      <c r="R24" s="80"/>
      <c r="S24" s="80"/>
      <c r="T24" s="80"/>
      <c r="U24" s="80"/>
      <c r="Z24" s="7"/>
    </row>
    <row r="25" spans="1:29" ht="30" customHeight="1" x14ac:dyDescent="0.2">
      <c r="A25" s="158"/>
      <c r="B25" s="158"/>
      <c r="C25" s="91"/>
      <c r="D25" s="91"/>
      <c r="E25" s="47"/>
      <c r="F25" s="49" t="s">
        <v>0</v>
      </c>
      <c r="G25" s="51"/>
      <c r="H25" s="47"/>
      <c r="I25" s="49" t="s">
        <v>0</v>
      </c>
      <c r="J25" s="51"/>
      <c r="K25" s="86"/>
      <c r="L25" s="86"/>
      <c r="M25" s="26" t="str">
        <f t="shared" si="0"/>
        <v/>
      </c>
      <c r="N25" s="45" t="str">
        <f t="shared" si="1"/>
        <v/>
      </c>
      <c r="O25" s="28" t="str">
        <f t="shared" si="2"/>
        <v/>
      </c>
      <c r="P25" s="83"/>
      <c r="Q25" s="83"/>
      <c r="R25" s="80"/>
      <c r="S25" s="80"/>
      <c r="T25" s="80"/>
      <c r="U25" s="80"/>
      <c r="Z25" s="7"/>
    </row>
    <row r="26" spans="1:29" s="13" customFormat="1" ht="20.100000000000001" customHeight="1" x14ac:dyDescent="0.2">
      <c r="C26" s="12"/>
      <c r="D26" s="35"/>
      <c r="F26" s="35"/>
    </row>
    <row r="27" spans="1:29" s="13" customFormat="1" ht="20.100000000000001" customHeight="1" x14ac:dyDescent="0.2">
      <c r="A27" s="55" t="s">
        <v>53</v>
      </c>
      <c r="B27" s="38"/>
      <c r="C27" s="38"/>
      <c r="J27" s="39"/>
      <c r="K27" s="39"/>
    </row>
    <row r="28" spans="1:29" s="13" customFormat="1" ht="24.9" customHeight="1" x14ac:dyDescent="0.2">
      <c r="A28" s="56"/>
      <c r="B28" s="5" t="s">
        <v>65</v>
      </c>
    </row>
    <row r="29" spans="1:29" ht="24.75" customHeight="1" x14ac:dyDescent="0.2">
      <c r="A29" s="57"/>
      <c r="B29" s="142"/>
      <c r="C29" s="142"/>
      <c r="D29" s="142"/>
      <c r="E29" s="13" t="s">
        <v>66</v>
      </c>
      <c r="F29" s="13"/>
      <c r="G29" s="37" t="s">
        <v>62</v>
      </c>
      <c r="H29" s="155"/>
      <c r="I29" s="156"/>
      <c r="J29" s="157"/>
      <c r="K29" s="58" t="s">
        <v>54</v>
      </c>
      <c r="L29" s="137"/>
      <c r="M29" s="138"/>
      <c r="N29" s="58" t="s">
        <v>67</v>
      </c>
      <c r="O29" s="13"/>
      <c r="P29" s="137"/>
      <c r="Q29" s="138"/>
      <c r="U29" s="34"/>
      <c r="V29" s="34"/>
    </row>
    <row r="30" spans="1:29" ht="9.75" customHeight="1" x14ac:dyDescent="0.2">
      <c r="A30" s="56"/>
      <c r="B30" s="13"/>
      <c r="C30" s="13"/>
    </row>
    <row r="31" spans="1:29" ht="24.9" customHeight="1" x14ac:dyDescent="0.2">
      <c r="A31" s="56"/>
      <c r="B31" s="13"/>
      <c r="C31" s="13"/>
      <c r="N31" s="58" t="s">
        <v>50</v>
      </c>
      <c r="O31" s="139"/>
      <c r="P31" s="140"/>
      <c r="Q31" s="141"/>
      <c r="R31" s="59" t="s">
        <v>52</v>
      </c>
      <c r="S31" s="34"/>
    </row>
    <row r="32" spans="1:29" ht="9.9" customHeight="1" x14ac:dyDescent="0.2">
      <c r="A32" s="56"/>
      <c r="B32" s="13"/>
      <c r="C32" s="13"/>
    </row>
    <row r="33" spans="1:21" ht="24.75" customHeight="1" x14ac:dyDescent="0.2">
      <c r="A33" s="55" t="s">
        <v>71</v>
      </c>
      <c r="B33" s="40"/>
      <c r="C33" s="40"/>
      <c r="D33" s="40"/>
      <c r="E33" s="40"/>
      <c r="F33" s="40"/>
      <c r="G33" s="40"/>
      <c r="H33" s="40"/>
      <c r="I33" s="41"/>
      <c r="J33" s="41"/>
      <c r="K33" s="41"/>
      <c r="L33" s="42"/>
    </row>
    <row r="34" spans="1:21" s="13" customFormat="1" ht="24.9" customHeight="1" x14ac:dyDescent="0.2">
      <c r="A34" s="56"/>
      <c r="B34" s="5" t="s">
        <v>59</v>
      </c>
    </row>
    <row r="35" spans="1:21" ht="24.75" customHeight="1" x14ac:dyDescent="0.2">
      <c r="A35" s="57"/>
      <c r="B35" s="143" t="str">
        <f>IF(O31="","",O31)</f>
        <v/>
      </c>
      <c r="C35" s="143"/>
      <c r="D35" s="143"/>
      <c r="E35" s="13" t="s">
        <v>56</v>
      </c>
      <c r="F35" s="13"/>
      <c r="G35" s="160" t="str">
        <f>IF('CF3（3ページ）'!P40="","",'CF3（3ページ）'!P40)</f>
        <v/>
      </c>
      <c r="H35" s="160"/>
      <c r="I35" s="160"/>
      <c r="J35" s="13" t="s">
        <v>58</v>
      </c>
      <c r="K35" s="13"/>
      <c r="L35" s="13"/>
      <c r="M35" s="13"/>
      <c r="N35" s="58" t="s">
        <v>50</v>
      </c>
      <c r="O35" s="144" t="e">
        <f>ROUNDDOWN(B35*G35,3)</f>
        <v>#VALUE!</v>
      </c>
      <c r="P35" s="145"/>
      <c r="Q35" s="146"/>
      <c r="R35" s="52" t="s">
        <v>55</v>
      </c>
      <c r="T35" s="34"/>
      <c r="U35" s="34"/>
    </row>
    <row r="36" spans="1:21" x14ac:dyDescent="0.2">
      <c r="A36" s="36"/>
    </row>
    <row r="37" spans="1:21" x14ac:dyDescent="0.2">
      <c r="A37" s="36"/>
      <c r="B37" s="36"/>
      <c r="C37" s="36"/>
      <c r="D37" s="36"/>
      <c r="E37" s="36"/>
      <c r="F37" s="36"/>
      <c r="G37" s="36"/>
      <c r="H37" s="36"/>
      <c r="I37" s="36"/>
      <c r="J37" s="36"/>
      <c r="K37" s="36"/>
      <c r="L37" s="36"/>
      <c r="M37" s="36"/>
      <c r="N37" s="36"/>
      <c r="O37" s="36"/>
      <c r="P37" s="36"/>
      <c r="Q37" s="36"/>
      <c r="R37" s="36"/>
      <c r="S37" s="36"/>
      <c r="T37" s="36"/>
      <c r="U37" s="36"/>
    </row>
  </sheetData>
  <sheetProtection algorithmName="SHA-512" hashValue="k+4Kx2jmC/CYJbNlzGBt7swyYNKrxglW87kK9JOL+tfUj4MK2PFaySZGxWafeBMyijLS+mdgh8eBP4QEInaGmw==" saltValue="17z19SnjBlOYjSvLK/MMgw==" spinCount="100000" sheet="1" selectLockedCells="1"/>
  <mergeCells count="94">
    <mergeCell ref="O1:Q1"/>
    <mergeCell ref="R1:U1"/>
    <mergeCell ref="A3:U3"/>
    <mergeCell ref="G35:I35"/>
    <mergeCell ref="K10:M10"/>
    <mergeCell ref="O10:P10"/>
    <mergeCell ref="A13:B14"/>
    <mergeCell ref="C13:D14"/>
    <mergeCell ref="E13:G13"/>
    <mergeCell ref="H13:J13"/>
    <mergeCell ref="K13:L13"/>
    <mergeCell ref="M13:O13"/>
    <mergeCell ref="P13:Q13"/>
    <mergeCell ref="R13:S13"/>
    <mergeCell ref="T13:U13"/>
    <mergeCell ref="K14:L15"/>
    <mergeCell ref="P14:Q14"/>
    <mergeCell ref="R14:S14"/>
    <mergeCell ref="T14:U14"/>
    <mergeCell ref="A16:B16"/>
    <mergeCell ref="C16:D16"/>
    <mergeCell ref="K16:L16"/>
    <mergeCell ref="P16:Q16"/>
    <mergeCell ref="R16:S16"/>
    <mergeCell ref="P17:Q17"/>
    <mergeCell ref="R17:S17"/>
    <mergeCell ref="T17:U17"/>
    <mergeCell ref="C15:D15"/>
    <mergeCell ref="P15:Q15"/>
    <mergeCell ref="R15:S15"/>
    <mergeCell ref="T15:U15"/>
    <mergeCell ref="T16:U16"/>
    <mergeCell ref="T19:U19"/>
    <mergeCell ref="A18:B18"/>
    <mergeCell ref="C18:D18"/>
    <mergeCell ref="K18:L18"/>
    <mergeCell ref="P18:Q18"/>
    <mergeCell ref="R18:S18"/>
    <mergeCell ref="T18:U18"/>
    <mergeCell ref="A19:B19"/>
    <mergeCell ref="C19:D19"/>
    <mergeCell ref="K19:L19"/>
    <mergeCell ref="P19:Q19"/>
    <mergeCell ref="R19:S19"/>
    <mergeCell ref="T21:U21"/>
    <mergeCell ref="A20:B20"/>
    <mergeCell ref="C20:D20"/>
    <mergeCell ref="K20:L20"/>
    <mergeCell ref="P20:Q20"/>
    <mergeCell ref="R20:S20"/>
    <mergeCell ref="T20:U20"/>
    <mergeCell ref="A21:B21"/>
    <mergeCell ref="C21:D21"/>
    <mergeCell ref="K21:L21"/>
    <mergeCell ref="P21:Q21"/>
    <mergeCell ref="R21:S21"/>
    <mergeCell ref="T23:U23"/>
    <mergeCell ref="A22:B22"/>
    <mergeCell ref="C22:D22"/>
    <mergeCell ref="K22:L22"/>
    <mergeCell ref="P22:Q22"/>
    <mergeCell ref="R22:S22"/>
    <mergeCell ref="T22:U22"/>
    <mergeCell ref="A23:B23"/>
    <mergeCell ref="C23:D23"/>
    <mergeCell ref="K23:L23"/>
    <mergeCell ref="P23:Q23"/>
    <mergeCell ref="R23:S23"/>
    <mergeCell ref="T25:U25"/>
    <mergeCell ref="A24:B24"/>
    <mergeCell ref="C24:D24"/>
    <mergeCell ref="K24:L24"/>
    <mergeCell ref="P24:Q24"/>
    <mergeCell ref="R24:S24"/>
    <mergeCell ref="T24:U24"/>
    <mergeCell ref="P25:Q25"/>
    <mergeCell ref="R25:S25"/>
    <mergeCell ref="B6:F6"/>
    <mergeCell ref="G6:M6"/>
    <mergeCell ref="B7:F7"/>
    <mergeCell ref="G7:M7"/>
    <mergeCell ref="H29:J29"/>
    <mergeCell ref="A25:B25"/>
    <mergeCell ref="C25:D25"/>
    <mergeCell ref="K25:L25"/>
    <mergeCell ref="A17:B17"/>
    <mergeCell ref="C17:D17"/>
    <mergeCell ref="K17:L17"/>
    <mergeCell ref="L29:M29"/>
    <mergeCell ref="P29:Q29"/>
    <mergeCell ref="O31:Q31"/>
    <mergeCell ref="B29:D29"/>
    <mergeCell ref="B35:D35"/>
    <mergeCell ref="O35:Q35"/>
  </mergeCells>
  <phoneticPr fontId="2"/>
  <conditionalFormatting sqref="K16:K25">
    <cfRule type="cellIs" dxfId="3" priority="1" stopIfTrue="1" operator="equal">
      <formula>1</formula>
    </cfRule>
    <cfRule type="cellIs" dxfId="2" priority="2" stopIfTrue="1" operator="equal">
      <formula>2</formula>
    </cfRule>
  </conditionalFormatting>
  <dataValidations count="1">
    <dataValidation type="list" allowBlank="1" showInputMessage="1" sqref="K16:K25" xr:uid="{00000000-0002-0000-0600-000000000000}">
      <formula1>$AA$14:$AA$15</formula1>
    </dataValidation>
  </dataValidations>
  <printOptions horizontalCentered="1"/>
  <pageMargins left="0.59055118110236227" right="0.19685039370078741" top="0.78740157480314965" bottom="0.59055118110236227" header="0.39370078740157483" footer="0.39370078740157483"/>
  <pageSetup paperSize="9" scale="99" orientation="portrait" r:id="rId1"/>
  <headerFooter>
    <oddHeader>&amp;L&amp;"ＭＳ Ｐ明朝,標準"返送書類 計算表 4/4&amp;R&amp;"ＭＳ Ｐ明朝,標準"調査番号 24PS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CF1（1ページ）</vt:lpstr>
      <vt:lpstr>CF2（2ページ）</vt:lpstr>
      <vt:lpstr>CF3（3ページ）</vt:lpstr>
      <vt:lpstr>毒力中央値（4ページ）試験原液</vt:lpstr>
      <vt:lpstr>'CF1（1ページ）'!Print_Area</vt:lpstr>
      <vt:lpstr>'CF2（2ページ）'!Print_Area</vt:lpstr>
      <vt:lpstr>'CF3（3ページ）'!Print_Area</vt:lpstr>
      <vt:lpstr>'毒力中央値（4ページ）試験原液'!Print_Area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2013-08-13T06:02:06Z</cp:lastPrinted>
  <dcterms:created xsi:type="dcterms:W3CDTF">1900-12-31T15:00:00Z</dcterms:created>
  <dcterms:modified xsi:type="dcterms:W3CDTF">2024-08-13T23:50:59Z</dcterms:modified>
</cp:coreProperties>
</file>